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02A73DC4-40DA-4348-B06B-FDAB218EC025}" xr6:coauthVersionLast="36" xr6:coauthVersionMax="36" xr10:uidLastSave="{00000000-0000-0000-0000-000000000000}"/>
  <bookViews>
    <workbookView xWindow="0" yWindow="0" windowWidth="20490" windowHeight="754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I30" i="5"/>
  <c r="I29" i="5"/>
  <c r="I27" i="5"/>
  <c r="I25" i="5"/>
  <c r="I24" i="5"/>
  <c r="I22" i="5"/>
  <c r="I19" i="5"/>
  <c r="I18" i="5"/>
  <c r="I17" i="5"/>
  <c r="I16" i="5"/>
  <c r="I15" i="5"/>
  <c r="I13" i="5"/>
  <c r="I12" i="5"/>
  <c r="I11" i="5"/>
  <c r="I10" i="5"/>
  <c r="I9" i="5"/>
  <c r="I8" i="5"/>
  <c r="E67" i="6"/>
  <c r="C67" i="6"/>
  <c r="E66" i="6"/>
  <c r="C66" i="6"/>
  <c r="E65" i="6"/>
  <c r="C65" i="6"/>
  <c r="C64" i="6"/>
  <c r="C63" i="6"/>
  <c r="C62" i="6"/>
  <c r="E61" i="6"/>
  <c r="C61" i="6"/>
  <c r="C60" i="6"/>
  <c r="E59" i="6"/>
  <c r="C59" i="6"/>
  <c r="E58" i="6"/>
  <c r="C58" i="6"/>
  <c r="E57" i="6"/>
  <c r="C57" i="6"/>
  <c r="E56" i="6"/>
  <c r="C56" i="6"/>
  <c r="E55" i="6"/>
  <c r="C55" i="6"/>
  <c r="E54" i="6"/>
  <c r="C54" i="6"/>
  <c r="E53" i="6"/>
  <c r="C53" i="6"/>
  <c r="C52" i="6"/>
  <c r="C51" i="6"/>
  <c r="E50" i="6"/>
  <c r="C50" i="6"/>
  <c r="C49" i="6"/>
  <c r="C48" i="6"/>
  <c r="E46" i="6"/>
  <c r="E45" i="6"/>
  <c r="E44" i="6"/>
  <c r="E43" i="6"/>
  <c r="E42" i="6"/>
  <c r="E41" i="6"/>
  <c r="E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alcChain>
</file>

<file path=xl/sharedStrings.xml><?xml version="1.0" encoding="utf-8"?>
<sst xmlns="http://schemas.openxmlformats.org/spreadsheetml/2006/main" count="198" uniqueCount="114">
  <si>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</si>
  <si>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</si>
  <si>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</si>
  <si>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</si>
  <si>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</si>
  <si>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</si>
  <si>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</si>
  <si>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</si>
  <si>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</si>
  <si>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</si>
  <si>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</si>
  <si>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</si>
  <si>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</si>
  <si>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</si>
  <si>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</si>
  <si>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</si>
  <si>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</si>
  <si>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</si>
  <si>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</si>
  <si>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</si>
  <si>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</si>
  <si>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</si>
  <si>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</si>
  <si>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</si>
  <si>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</si>
  <si>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</si>
  <si>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</si>
  <si>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</si>
  <si>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</si>
  <si>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</si>
  <si>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</si>
  <si>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</si>
  <si>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</si>
  <si>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</si>
  <si>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</si>
  <si>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</si>
  <si>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</si>
  <si>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</si>
  <si>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</si>
  <si>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</si>
  <si>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</si>
  <si>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</si>
  <si>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</si>
  <si>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</si>
  <si>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</si>
  <si>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</si>
  <si>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</si>
  <si>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</si>
  <si>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</si>
  <si>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</si>
  <si>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</si>
  <si>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</si>
  <si>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</si>
  <si>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</si>
  <si>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</si>
  <si>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</si>
  <si>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</si>
  <si>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</si>
  <si>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</si>
  <si>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</si>
  <si>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</si>
  <si>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</si>
  <si>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</si>
  <si>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</si>
  <si>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</si>
  <si>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</si>
  <si>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</si>
  <si>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</si>
  <si>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</si>
  <si>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</si>
  <si>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</si>
  <si>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</si>
  <si>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</si>
  <si>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</si>
  <si>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</si>
  <si>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</si>
  <si>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</si>
  <si>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</si>
  <si>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</si>
  <si>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</si>
  <si>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</si>
  <si>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</si>
  <si>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</si>
  <si>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</si>
  <si>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</si>
  <si>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</si>
  <si>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</si>
  <si>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</si>
  <si>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</si>
  <si>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</si>
  <si>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</si>
  <si>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</si>
  <si>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</si>
  <si>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</si>
  <si>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</si>
  <si>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</si>
  <si>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</si>
  <si>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</si>
  <si>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</si>
  <si>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</si>
  <si>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</si>
  <si>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</si>
  <si>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</si>
  <si>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</si>
  <si>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</si>
  <si>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</si>
  <si>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</si>
  <si>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Island</t>
  </si>
  <si>
    <t>United Arab Emirates</t>
  </si>
  <si>
    <t>Čile</t>
  </si>
  <si>
    <t>100,0</t>
  </si>
  <si>
    <t>Table 1 Arrivals and overnight stays of tourists in collective accommodation by municipalities (1), September 2021</t>
  </si>
  <si>
    <t>Table 2 Arrivals and overnight stays of foreign tourists in collective accommodation by country of residence, September 2021</t>
  </si>
  <si>
    <t>Table 3 Arrivals and overnight stays of tourists in collective accommodation by type of place (2),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</si>
</sst>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4">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3" fontId="2" fillId="3" borderId="25" xfId="0" applyNumberFormat="1" applyFont="1" applyFill="1" applyBorder="1" applyAlignment="1">
      <alignment horizontal="right" vertical="center"/>
    </xf>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3" fillId="3" borderId="26" xfId="0" applyNumberFormat="1" applyFont="1" applyFill="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A33" sqref="A33:B33"/>
    </sheetView>
  </sheetViews>
  <sheetFormatPr defaultRowHeight="15" x14ac:dyDescent="0.25"/>
  <cols>
    <col min="1" max="2" width="12" customWidth="1"/>
    <col min="5" max="5" width="9" customWidth="1"/>
    <col min="6" max="6" width="9.42578125" customWidth="1"/>
    <col min="9" max="9" width="9.7109375" customWidth="1"/>
  </cols>
  <sheetData>
    <row r="1" spans="1:23" x14ac:dyDescent="0.25">
      <c r="A1" s="29" t="s">
        <v>111</v>
      </c>
      <c r="B1" s="9"/>
      <c r="C1" s="10"/>
      <c r="D1" s="10"/>
      <c r="E1" s="10"/>
      <c r="F1" s="10"/>
      <c r="G1" s="10"/>
      <c r="H1" s="10"/>
      <c r="I1" s="10"/>
    </row>
    <row r="2" spans="1:23" ht="15.75" thickBot="1" x14ac:dyDescent="0.3">
      <c r="A2" s="9"/>
      <c r="B2" s="9"/>
      <c r="C2" s="10"/>
      <c r="D2" s="10"/>
      <c r="E2" s="10"/>
      <c r="F2" s="10"/>
      <c r="G2" s="10"/>
      <c r="H2" s="10"/>
      <c r="I2" s="10"/>
    </row>
    <row r="3" spans="1:23" ht="15" customHeight="1" x14ac:dyDescent="0.25">
      <c r="A3" s="94" t="s">
        <v>73</v>
      </c>
      <c r="B3" s="15"/>
      <c r="C3" s="88" t="s">
        <v>17</v>
      </c>
      <c r="D3" s="88"/>
      <c r="E3" s="89"/>
      <c r="F3" s="27"/>
      <c r="G3" s="90" t="s">
        <v>21</v>
      </c>
      <c r="H3" s="90"/>
      <c r="I3" s="91"/>
    </row>
    <row r="4" spans="1:23" x14ac:dyDescent="0.25">
      <c r="A4" s="95"/>
      <c r="B4" s="32" t="s">
        <v>18</v>
      </c>
      <c r="C4" s="5" t="s">
        <v>19</v>
      </c>
      <c r="D4" s="5" t="s">
        <v>20</v>
      </c>
      <c r="E4" s="11" t="s">
        <v>22</v>
      </c>
      <c r="F4" s="21" t="s">
        <v>18</v>
      </c>
      <c r="G4" s="5" t="s">
        <v>19</v>
      </c>
      <c r="H4" s="5" t="s">
        <v>20</v>
      </c>
      <c r="I4" s="11" t="s">
        <v>22</v>
      </c>
    </row>
    <row r="5" spans="1:23" ht="15.75" thickBot="1" x14ac:dyDescent="0.3">
      <c r="A5" s="96"/>
      <c r="B5" s="33" t="s">
        <v>91</v>
      </c>
      <c r="C5" s="31" t="s">
        <v>92</v>
      </c>
      <c r="D5" s="12" t="s">
        <v>0</v>
      </c>
      <c r="E5" s="28" t="s">
        <v>74</v>
      </c>
      <c r="F5" s="22" t="s">
        <v>91</v>
      </c>
      <c r="G5" s="31" t="s">
        <v>92</v>
      </c>
      <c r="H5" s="12" t="s">
        <v>0</v>
      </c>
      <c r="I5" s="28" t="s">
        <v>74</v>
      </c>
    </row>
    <row r="6" spans="1:23" x14ac:dyDescent="0.25">
      <c r="A6" s="48" t="s">
        <v>20</v>
      </c>
      <c r="B6" s="73">
        <v>85971</v>
      </c>
      <c r="C6" s="42">
        <v>10344</v>
      </c>
      <c r="D6" s="42">
        <v>96315</v>
      </c>
      <c r="E6" s="43">
        <v>100</v>
      </c>
      <c r="F6" s="86">
        <v>358633</v>
      </c>
      <c r="G6" s="86">
        <v>36420</v>
      </c>
      <c r="H6" s="86">
        <v>395053</v>
      </c>
      <c r="I6" s="81" t="s">
        <v>110</v>
      </c>
      <c r="L6" s="29"/>
      <c r="M6" s="9"/>
      <c r="N6" s="10"/>
      <c r="O6" s="10"/>
      <c r="P6" s="10"/>
      <c r="Q6" s="10"/>
      <c r="R6" s="10"/>
      <c r="S6" s="10"/>
      <c r="T6" s="10"/>
    </row>
    <row r="7" spans="1:23" x14ac:dyDescent="0.25">
      <c r="A7" s="45" t="s">
        <v>77</v>
      </c>
      <c r="B7" s="74" t="s">
        <v>78</v>
      </c>
      <c r="C7" s="44" t="s">
        <v>78</v>
      </c>
      <c r="D7" s="44" t="s">
        <v>78</v>
      </c>
      <c r="E7" s="34" t="s">
        <v>78</v>
      </c>
      <c r="F7" s="82" t="s">
        <v>78</v>
      </c>
      <c r="G7" s="82" t="s">
        <v>78</v>
      </c>
      <c r="H7" s="82" t="s">
        <v>78</v>
      </c>
      <c r="I7" s="34"/>
      <c r="M7" s="29"/>
      <c r="N7" s="9"/>
      <c r="O7" s="10"/>
      <c r="P7" s="10"/>
      <c r="Q7" s="10"/>
      <c r="R7" s="10"/>
      <c r="S7" s="10"/>
      <c r="T7" s="10"/>
      <c r="U7" s="10"/>
    </row>
    <row r="8" spans="1:23" x14ac:dyDescent="0.25">
      <c r="A8" s="45" t="s">
        <v>2</v>
      </c>
      <c r="B8" s="75">
        <v>5143</v>
      </c>
      <c r="C8" s="76">
        <v>665</v>
      </c>
      <c r="D8" s="76">
        <v>5808</v>
      </c>
      <c r="E8" s="78">
        <v>6</v>
      </c>
      <c r="F8" s="83">
        <v>21902</v>
      </c>
      <c r="G8" s="83">
        <v>2027</v>
      </c>
      <c r="H8" s="83">
        <v>23929</v>
      </c>
      <c r="I8" s="34">
        <f>H8/H6*100</f>
        <v>6.0571619504218424</v>
      </c>
    </row>
    <row r="9" spans="1:23" x14ac:dyDescent="0.25">
      <c r="A9" s="45" t="s">
        <v>9</v>
      </c>
      <c r="B9" s="74">
        <v>267</v>
      </c>
      <c r="C9" s="44">
        <v>189</v>
      </c>
      <c r="D9" s="44">
        <v>456</v>
      </c>
      <c r="E9" s="78">
        <v>0.5</v>
      </c>
      <c r="F9" s="82">
        <v>402</v>
      </c>
      <c r="G9" s="82">
        <v>228</v>
      </c>
      <c r="H9" s="83">
        <v>630</v>
      </c>
      <c r="I9" s="34">
        <f>H9/H6*100</f>
        <v>0.15947227334053912</v>
      </c>
      <c r="K9" s="52"/>
      <c r="L9" s="29"/>
      <c r="M9" s="9"/>
      <c r="N9" s="10"/>
      <c r="O9" s="10"/>
      <c r="P9" s="10"/>
      <c r="Q9" s="10"/>
      <c r="R9" s="10"/>
      <c r="S9" s="10"/>
      <c r="T9" s="10"/>
    </row>
    <row r="10" spans="1:23" x14ac:dyDescent="0.25">
      <c r="A10" s="45" t="s">
        <v>15</v>
      </c>
      <c r="B10" s="74">
        <v>323</v>
      </c>
      <c r="C10" s="44">
        <v>136</v>
      </c>
      <c r="D10" s="76">
        <v>459</v>
      </c>
      <c r="E10" s="78">
        <v>0.5</v>
      </c>
      <c r="F10" s="83">
        <v>471</v>
      </c>
      <c r="G10" s="82">
        <v>260</v>
      </c>
      <c r="H10" s="83">
        <v>731</v>
      </c>
      <c r="I10" s="34">
        <f>731/H6*100</f>
        <v>0.18503846319354619</v>
      </c>
      <c r="O10" s="29"/>
      <c r="P10" s="9"/>
      <c r="Q10" s="10"/>
      <c r="R10" s="10"/>
      <c r="S10" s="10"/>
      <c r="T10" s="10"/>
      <c r="U10" s="10"/>
      <c r="V10" s="10"/>
      <c r="W10" s="10"/>
    </row>
    <row r="11" spans="1:23" x14ac:dyDescent="0.25">
      <c r="A11" s="45" t="s">
        <v>1</v>
      </c>
      <c r="B11" s="75">
        <v>36563</v>
      </c>
      <c r="C11" s="76">
        <v>3098</v>
      </c>
      <c r="D11" s="76">
        <v>39661</v>
      </c>
      <c r="E11" s="78">
        <v>41.2</v>
      </c>
      <c r="F11" s="83">
        <v>187589</v>
      </c>
      <c r="G11" s="83">
        <v>8762</v>
      </c>
      <c r="H11" s="83">
        <v>196351</v>
      </c>
      <c r="I11" s="34">
        <f>196351/395053*100</f>
        <v>49.702444988393964</v>
      </c>
    </row>
    <row r="12" spans="1:23" x14ac:dyDescent="0.25">
      <c r="A12" s="45" t="s">
        <v>4</v>
      </c>
      <c r="B12" s="74">
        <v>496</v>
      </c>
      <c r="C12" s="44">
        <v>166</v>
      </c>
      <c r="D12" s="76">
        <v>662</v>
      </c>
      <c r="E12" s="78">
        <v>0.7</v>
      </c>
      <c r="F12" s="83">
        <v>705</v>
      </c>
      <c r="G12" s="83">
        <v>482</v>
      </c>
      <c r="H12" s="83">
        <v>1187</v>
      </c>
      <c r="I12" s="34">
        <f>H12/H6*100</f>
        <v>0.300466013420984</v>
      </c>
    </row>
    <row r="13" spans="1:23" x14ac:dyDescent="0.25">
      <c r="A13" s="46" t="s">
        <v>11</v>
      </c>
      <c r="B13" s="74">
        <v>118</v>
      </c>
      <c r="C13" s="44">
        <v>7</v>
      </c>
      <c r="D13" s="44">
        <v>125</v>
      </c>
      <c r="E13" s="78">
        <v>0.1</v>
      </c>
      <c r="F13" s="82">
        <v>238</v>
      </c>
      <c r="G13" s="82">
        <v>13</v>
      </c>
      <c r="H13" s="82">
        <v>251</v>
      </c>
      <c r="I13" s="34">
        <f>251/H6*100</f>
        <v>6.3535778743611618E-2</v>
      </c>
    </row>
    <row r="14" spans="1:23" x14ac:dyDescent="0.25">
      <c r="A14" s="45" t="s">
        <v>86</v>
      </c>
      <c r="B14" s="74" t="s">
        <v>78</v>
      </c>
      <c r="C14" s="44" t="s">
        <v>78</v>
      </c>
      <c r="D14" s="44" t="s">
        <v>78</v>
      </c>
      <c r="E14" s="79" t="s">
        <v>78</v>
      </c>
      <c r="F14" s="82" t="s">
        <v>78</v>
      </c>
      <c r="G14" s="82" t="s">
        <v>78</v>
      </c>
      <c r="H14" s="82" t="s">
        <v>78</v>
      </c>
      <c r="I14" s="34" t="s">
        <v>78</v>
      </c>
    </row>
    <row r="15" spans="1:23" x14ac:dyDescent="0.25">
      <c r="A15" s="45" t="s">
        <v>5</v>
      </c>
      <c r="B15" s="75">
        <v>9120</v>
      </c>
      <c r="C15" s="76">
        <v>1800</v>
      </c>
      <c r="D15" s="76">
        <v>10920</v>
      </c>
      <c r="E15" s="78">
        <v>11.3</v>
      </c>
      <c r="F15" s="83">
        <v>50904</v>
      </c>
      <c r="G15" s="83">
        <v>14699</v>
      </c>
      <c r="H15" s="83">
        <v>65603</v>
      </c>
      <c r="I15" s="34">
        <f>65603/H6*100</f>
        <v>16.606126266602203</v>
      </c>
      <c r="N15" s="29"/>
      <c r="O15" s="9"/>
      <c r="P15" s="10"/>
      <c r="Q15" s="10"/>
      <c r="R15" s="10"/>
      <c r="S15" s="10"/>
      <c r="T15" s="10"/>
      <c r="U15" s="10"/>
      <c r="V15" s="10"/>
    </row>
    <row r="16" spans="1:23" x14ac:dyDescent="0.25">
      <c r="A16" s="45" t="s">
        <v>23</v>
      </c>
      <c r="B16" s="75">
        <v>2118</v>
      </c>
      <c r="C16" s="76">
        <v>770</v>
      </c>
      <c r="D16" s="76">
        <v>2888</v>
      </c>
      <c r="E16" s="78">
        <v>3</v>
      </c>
      <c r="F16" s="83">
        <v>3423</v>
      </c>
      <c r="G16" s="83">
        <v>1820</v>
      </c>
      <c r="H16" s="83">
        <v>5243</v>
      </c>
      <c r="I16" s="34">
        <f>H16/H6*100</f>
        <v>1.3271636970229312</v>
      </c>
    </row>
    <row r="17" spans="1:24" x14ac:dyDescent="0.25">
      <c r="A17" s="45" t="s">
        <v>7</v>
      </c>
      <c r="B17" s="75">
        <v>6232</v>
      </c>
      <c r="C17" s="44">
        <v>179</v>
      </c>
      <c r="D17" s="76">
        <v>6411</v>
      </c>
      <c r="E17" s="78">
        <v>6.7</v>
      </c>
      <c r="F17" s="83">
        <v>16308</v>
      </c>
      <c r="G17" s="83">
        <v>319</v>
      </c>
      <c r="H17" s="83">
        <v>16627</v>
      </c>
      <c r="I17" s="34">
        <f>H17/H6*100</f>
        <v>4.2088023632272122</v>
      </c>
      <c r="P17" s="29"/>
      <c r="Q17" s="9"/>
      <c r="R17" s="10"/>
      <c r="S17" s="10"/>
      <c r="T17" s="10"/>
      <c r="U17" s="10"/>
      <c r="V17" s="10"/>
      <c r="W17" s="10"/>
      <c r="X17" s="10"/>
    </row>
    <row r="18" spans="1:24" x14ac:dyDescent="0.25">
      <c r="A18" s="45" t="s">
        <v>8</v>
      </c>
      <c r="B18" s="74">
        <v>238</v>
      </c>
      <c r="C18" s="44">
        <v>58</v>
      </c>
      <c r="D18" s="44">
        <v>296</v>
      </c>
      <c r="E18" s="78">
        <v>0.3</v>
      </c>
      <c r="F18" s="82">
        <v>251</v>
      </c>
      <c r="G18" s="82">
        <v>100</v>
      </c>
      <c r="H18" s="82">
        <v>351</v>
      </c>
      <c r="I18" s="34">
        <f>H18/H6*100</f>
        <v>8.8848838004014649E-2</v>
      </c>
    </row>
    <row r="19" spans="1:24" x14ac:dyDescent="0.25">
      <c r="A19" s="46" t="s">
        <v>24</v>
      </c>
      <c r="B19" s="75">
        <v>688</v>
      </c>
      <c r="C19" s="44">
        <v>108</v>
      </c>
      <c r="D19" s="76">
        <v>796</v>
      </c>
      <c r="E19" s="78">
        <v>0.8</v>
      </c>
      <c r="F19" s="83">
        <v>1082</v>
      </c>
      <c r="G19" s="82">
        <v>156</v>
      </c>
      <c r="H19" s="83">
        <v>1238</v>
      </c>
      <c r="I19" s="34">
        <f>H19/H6*100</f>
        <v>0.31337567364378954</v>
      </c>
    </row>
    <row r="20" spans="1:24" x14ac:dyDescent="0.25">
      <c r="A20" s="46" t="s">
        <v>87</v>
      </c>
      <c r="B20" s="74" t="s">
        <v>78</v>
      </c>
      <c r="C20" s="44" t="s">
        <v>78</v>
      </c>
      <c r="D20" s="44" t="s">
        <v>78</v>
      </c>
      <c r="E20" s="79" t="s">
        <v>78</v>
      </c>
      <c r="F20" s="82" t="s">
        <v>78</v>
      </c>
      <c r="G20" s="82" t="s">
        <v>78</v>
      </c>
      <c r="H20" s="82" t="s">
        <v>78</v>
      </c>
      <c r="I20" s="34" t="s">
        <v>78</v>
      </c>
    </row>
    <row r="21" spans="1:24" x14ac:dyDescent="0.25">
      <c r="A21" s="45" t="s">
        <v>88</v>
      </c>
      <c r="B21" s="74" t="s">
        <v>78</v>
      </c>
      <c r="C21" s="44" t="s">
        <v>78</v>
      </c>
      <c r="D21" s="44" t="s">
        <v>78</v>
      </c>
      <c r="E21" s="79" t="s">
        <v>78</v>
      </c>
      <c r="F21" s="82" t="s">
        <v>78</v>
      </c>
      <c r="G21" s="82" t="s">
        <v>78</v>
      </c>
      <c r="H21" s="82" t="s">
        <v>78</v>
      </c>
      <c r="I21" s="34" t="s">
        <v>78</v>
      </c>
    </row>
    <row r="22" spans="1:24" x14ac:dyDescent="0.25">
      <c r="A22" s="46" t="s">
        <v>10</v>
      </c>
      <c r="B22" s="74">
        <v>127</v>
      </c>
      <c r="C22" s="44">
        <v>147</v>
      </c>
      <c r="D22" s="44">
        <v>274</v>
      </c>
      <c r="E22" s="78">
        <v>0.3</v>
      </c>
      <c r="F22" s="82">
        <v>228</v>
      </c>
      <c r="G22" s="82">
        <v>326</v>
      </c>
      <c r="H22" s="82">
        <v>554</v>
      </c>
      <c r="I22" s="34">
        <f>H22/H6*100</f>
        <v>0.14023434830263282</v>
      </c>
    </row>
    <row r="23" spans="1:24" x14ac:dyDescent="0.25">
      <c r="A23" s="45" t="s">
        <v>89</v>
      </c>
      <c r="B23" s="74" t="s">
        <v>78</v>
      </c>
      <c r="C23" s="44" t="s">
        <v>78</v>
      </c>
      <c r="D23" s="44" t="s">
        <v>78</v>
      </c>
      <c r="E23" s="79" t="s">
        <v>78</v>
      </c>
      <c r="F23" s="82" t="s">
        <v>78</v>
      </c>
      <c r="G23" s="82" t="s">
        <v>78</v>
      </c>
      <c r="H23" s="82" t="s">
        <v>78</v>
      </c>
      <c r="I23" s="34" t="s">
        <v>78</v>
      </c>
    </row>
    <row r="24" spans="1:24" x14ac:dyDescent="0.25">
      <c r="A24" s="45" t="s">
        <v>14</v>
      </c>
      <c r="B24" s="75">
        <v>10923</v>
      </c>
      <c r="C24" s="76">
        <v>1215</v>
      </c>
      <c r="D24" s="76">
        <v>12138</v>
      </c>
      <c r="E24" s="78">
        <v>12.6</v>
      </c>
      <c r="F24" s="83">
        <v>20387</v>
      </c>
      <c r="G24" s="83">
        <v>2489</v>
      </c>
      <c r="H24" s="83">
        <v>22876</v>
      </c>
      <c r="I24" s="34">
        <f>H24/H6*100</f>
        <v>5.7906154364097979</v>
      </c>
    </row>
    <row r="25" spans="1:24" x14ac:dyDescent="0.25">
      <c r="A25" s="45" t="s">
        <v>25</v>
      </c>
      <c r="B25" s="74">
        <v>31</v>
      </c>
      <c r="C25" s="44">
        <v>3</v>
      </c>
      <c r="D25" s="44">
        <v>34</v>
      </c>
      <c r="E25" s="78">
        <v>0</v>
      </c>
      <c r="F25" s="82">
        <v>852</v>
      </c>
      <c r="G25" s="82">
        <v>6</v>
      </c>
      <c r="H25" s="82">
        <v>858</v>
      </c>
      <c r="I25" s="34">
        <f>H25/H6*100</f>
        <v>0.21718604845425804</v>
      </c>
    </row>
    <row r="26" spans="1:24" x14ac:dyDescent="0.25">
      <c r="A26" s="45" t="s">
        <v>97</v>
      </c>
      <c r="B26" s="74" t="s">
        <v>78</v>
      </c>
      <c r="C26" s="44" t="s">
        <v>78</v>
      </c>
      <c r="D26" s="44" t="s">
        <v>78</v>
      </c>
      <c r="E26" s="79" t="s">
        <v>78</v>
      </c>
      <c r="F26" s="82" t="s">
        <v>78</v>
      </c>
      <c r="G26" s="82" t="s">
        <v>78</v>
      </c>
      <c r="H26" s="82" t="s">
        <v>78</v>
      </c>
      <c r="I26" s="34" t="s">
        <v>78</v>
      </c>
    </row>
    <row r="27" spans="1:24" x14ac:dyDescent="0.25">
      <c r="A27" s="45" t="s">
        <v>3</v>
      </c>
      <c r="B27" s="75">
        <v>5085</v>
      </c>
      <c r="C27" s="44">
        <v>254</v>
      </c>
      <c r="D27" s="76">
        <v>5339</v>
      </c>
      <c r="E27" s="78">
        <v>5.5</v>
      </c>
      <c r="F27" s="83">
        <v>18049</v>
      </c>
      <c r="G27" s="83">
        <v>565</v>
      </c>
      <c r="H27" s="83">
        <v>18614</v>
      </c>
      <c r="I27" s="34">
        <f>H27/H6*100</f>
        <v>4.7117728507314212</v>
      </c>
    </row>
    <row r="28" spans="1:24" x14ac:dyDescent="0.25">
      <c r="A28" s="45" t="s">
        <v>90</v>
      </c>
      <c r="B28" s="74" t="s">
        <v>78</v>
      </c>
      <c r="C28" s="44" t="s">
        <v>78</v>
      </c>
      <c r="D28" s="44" t="s">
        <v>78</v>
      </c>
      <c r="E28" s="79" t="s">
        <v>78</v>
      </c>
      <c r="F28" s="82" t="s">
        <v>78</v>
      </c>
      <c r="G28" s="82" t="s">
        <v>78</v>
      </c>
      <c r="H28" s="82" t="s">
        <v>78</v>
      </c>
      <c r="I28" s="34" t="s">
        <v>78</v>
      </c>
    </row>
    <row r="29" spans="1:24" x14ac:dyDescent="0.25">
      <c r="A29" s="45" t="s">
        <v>6</v>
      </c>
      <c r="B29" s="75">
        <v>5946</v>
      </c>
      <c r="C29" s="76">
        <v>802</v>
      </c>
      <c r="D29" s="76">
        <v>6748</v>
      </c>
      <c r="E29" s="78">
        <v>7</v>
      </c>
      <c r="F29" s="83">
        <v>31340</v>
      </c>
      <c r="G29" s="83">
        <v>2254</v>
      </c>
      <c r="H29" s="83">
        <v>33594</v>
      </c>
      <c r="I29" s="34">
        <f>H29/H6*100</f>
        <v>8.503669127939796</v>
      </c>
    </row>
    <row r="30" spans="1:24" ht="15.75" thickBot="1" x14ac:dyDescent="0.3">
      <c r="A30" s="47" t="s">
        <v>26</v>
      </c>
      <c r="B30" s="87">
        <v>2369</v>
      </c>
      <c r="C30" s="77">
        <v>671</v>
      </c>
      <c r="D30" s="77">
        <v>3040</v>
      </c>
      <c r="E30" s="80">
        <v>3.2</v>
      </c>
      <c r="F30" s="84">
        <v>4121</v>
      </c>
      <c r="G30" s="84">
        <v>1810</v>
      </c>
      <c r="H30" s="84">
        <v>5931</v>
      </c>
      <c r="I30" s="85">
        <f>H30/H6*100</f>
        <v>1.501317544734504</v>
      </c>
    </row>
    <row r="31" spans="1:24" x14ac:dyDescent="0.25">
      <c r="A31" s="23"/>
      <c r="B31" s="24"/>
      <c r="C31" s="25"/>
      <c r="D31" s="25"/>
      <c r="E31" s="26"/>
      <c r="F31" s="24"/>
      <c r="G31" s="25"/>
      <c r="H31" s="25"/>
      <c r="I31" s="26"/>
    </row>
    <row r="32" spans="1:24" ht="81.75" customHeight="1" x14ac:dyDescent="0.25">
      <c r="A32" s="92" t="s">
        <v>98</v>
      </c>
      <c r="B32" s="92"/>
      <c r="C32" s="93"/>
      <c r="D32" s="93"/>
      <c r="E32" s="93"/>
      <c r="F32" s="93"/>
      <c r="G32" s="93"/>
      <c r="H32" s="93"/>
      <c r="I32" s="93"/>
    </row>
    <row r="33" spans="1:9" x14ac:dyDescent="0.25">
      <c r="A33" s="17"/>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
  <sheetViews>
    <sheetView workbookViewId="0">
      <pane ySplit="3" topLeftCell="A4" activePane="bottomLeft" state="frozen"/>
      <selection pane="bottomLeft" activeCell="A70" sqref="A70"/>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5" x14ac:dyDescent="0.25">
      <c r="A1" s="30" t="s">
        <v>112</v>
      </c>
      <c r="B1" s="10"/>
      <c r="C1" s="35"/>
      <c r="D1" s="35"/>
      <c r="E1" s="35"/>
    </row>
    <row r="2" spans="1:5" ht="15.75" thickBot="1" x14ac:dyDescent="0.3">
      <c r="A2" s="9"/>
      <c r="B2" s="10"/>
      <c r="C2" s="35"/>
      <c r="D2" s="35"/>
      <c r="E2" s="35"/>
    </row>
    <row r="3" spans="1:5" ht="24.75" thickBot="1" x14ac:dyDescent="0.3">
      <c r="A3" s="13" t="s">
        <v>27</v>
      </c>
      <c r="B3" s="14" t="s">
        <v>28</v>
      </c>
      <c r="C3" s="36" t="s">
        <v>29</v>
      </c>
      <c r="D3" s="36" t="s">
        <v>21</v>
      </c>
      <c r="E3" s="37" t="s">
        <v>29</v>
      </c>
    </row>
    <row r="4" spans="1:5" x14ac:dyDescent="0.25">
      <c r="A4" s="50" t="s">
        <v>30</v>
      </c>
      <c r="B4" s="40">
        <v>85971</v>
      </c>
      <c r="C4" s="41">
        <v>100</v>
      </c>
      <c r="D4" s="40">
        <v>358633</v>
      </c>
      <c r="E4" s="41">
        <v>100</v>
      </c>
    </row>
    <row r="5" spans="1:5" x14ac:dyDescent="0.25">
      <c r="A5" s="51" t="s">
        <v>31</v>
      </c>
      <c r="B5" s="40">
        <v>76181</v>
      </c>
      <c r="C5" s="41">
        <f>B5/B4*100</f>
        <v>88.612439078293846</v>
      </c>
      <c r="D5" s="40">
        <v>327877</v>
      </c>
      <c r="E5" s="57">
        <f>D5/D4*100</f>
        <v>91.424102076496027</v>
      </c>
    </row>
    <row r="6" spans="1:5" x14ac:dyDescent="0.25">
      <c r="A6" s="45" t="s">
        <v>32</v>
      </c>
      <c r="B6" s="53">
        <v>1981</v>
      </c>
      <c r="C6" s="58">
        <f>B6/B4*100</f>
        <v>2.3042653918181712</v>
      </c>
      <c r="D6" s="53">
        <v>5225</v>
      </c>
      <c r="E6" s="58">
        <f>D6/D4*100</f>
        <v>1.4569211422261756</v>
      </c>
    </row>
    <row r="7" spans="1:5" x14ac:dyDescent="0.25">
      <c r="A7" s="45" t="s">
        <v>33</v>
      </c>
      <c r="B7" s="53">
        <v>1225</v>
      </c>
      <c r="C7" s="58">
        <f>B7/B4*100</f>
        <v>1.4248990938804946</v>
      </c>
      <c r="D7" s="53">
        <v>3691</v>
      </c>
      <c r="E7" s="58">
        <f>D7/D4*100</f>
        <v>1.0291858250635051</v>
      </c>
    </row>
    <row r="8" spans="1:5" x14ac:dyDescent="0.25">
      <c r="A8" s="45" t="s">
        <v>34</v>
      </c>
      <c r="B8" s="53">
        <v>1441</v>
      </c>
      <c r="C8" s="58">
        <f>B8/B4*100</f>
        <v>1.6761466075769738</v>
      </c>
      <c r="D8" s="53">
        <v>3892</v>
      </c>
      <c r="E8" s="58">
        <f>D8/D4*100</f>
        <v>1.085231978094598</v>
      </c>
    </row>
    <row r="9" spans="1:5" x14ac:dyDescent="0.25">
      <c r="A9" s="45" t="s">
        <v>35</v>
      </c>
      <c r="B9" s="54">
        <v>316</v>
      </c>
      <c r="C9" s="58">
        <f>B9/B4*100</f>
        <v>0.36756580707447861</v>
      </c>
      <c r="D9" s="53">
        <v>1698</v>
      </c>
      <c r="E9" s="58">
        <f>D9/D4*100</f>
        <v>0.47346451665072653</v>
      </c>
    </row>
    <row r="10" spans="1:5" x14ac:dyDescent="0.25">
      <c r="A10" s="46" t="s">
        <v>36</v>
      </c>
      <c r="B10" s="53">
        <v>3341</v>
      </c>
      <c r="C10" s="58">
        <f>B10/B4*100</f>
        <v>3.8861941817589654</v>
      </c>
      <c r="D10" s="53">
        <v>14582</v>
      </c>
      <c r="E10" s="58">
        <f>D10/D4*100</f>
        <v>4.0659950422855671</v>
      </c>
    </row>
    <row r="11" spans="1:5" x14ac:dyDescent="0.25">
      <c r="A11" s="46" t="s">
        <v>37</v>
      </c>
      <c r="B11" s="54">
        <v>314</v>
      </c>
      <c r="C11" s="58">
        <f>B11/B4*100</f>
        <v>0.36523944120691865</v>
      </c>
      <c r="D11" s="53">
        <v>1105</v>
      </c>
      <c r="E11" s="58">
        <f>D11/D4*100</f>
        <v>0.30811442337988976</v>
      </c>
    </row>
    <row r="12" spans="1:5" x14ac:dyDescent="0.25">
      <c r="A12" s="45" t="s">
        <v>38</v>
      </c>
      <c r="B12" s="54">
        <v>509</v>
      </c>
      <c r="C12" s="58">
        <f>B12/B4*100</f>
        <v>0.59206011329401775</v>
      </c>
      <c r="D12" s="53">
        <v>1473</v>
      </c>
      <c r="E12" s="58">
        <f>D12/D4*100</f>
        <v>0.41072628564577157</v>
      </c>
    </row>
    <row r="13" spans="1:5" x14ac:dyDescent="0.25">
      <c r="A13" s="46" t="s">
        <v>70</v>
      </c>
      <c r="B13" s="54">
        <v>269</v>
      </c>
      <c r="C13" s="58">
        <f>B13/B4*100</f>
        <v>0.31289620918681882</v>
      </c>
      <c r="D13" s="53">
        <v>1174</v>
      </c>
      <c r="E13" s="58">
        <f>D13/D4*100</f>
        <v>0.32735414755474262</v>
      </c>
    </row>
    <row r="14" spans="1:5" x14ac:dyDescent="0.25">
      <c r="A14" s="45" t="s">
        <v>105</v>
      </c>
      <c r="B14" s="54">
        <v>452</v>
      </c>
      <c r="C14" s="58">
        <f>B14/B4*100</f>
        <v>0.52575868606855802</v>
      </c>
      <c r="D14" s="53">
        <v>2934</v>
      </c>
      <c r="E14" s="58">
        <f>D14/D4*100</f>
        <v>0.81810653230461228</v>
      </c>
    </row>
    <row r="15" spans="1:5" x14ac:dyDescent="0.25">
      <c r="A15" s="45" t="s">
        <v>39</v>
      </c>
      <c r="B15" s="54">
        <v>534</v>
      </c>
      <c r="C15" s="58">
        <f>B15/B4*100</f>
        <v>0.6211396866385176</v>
      </c>
      <c r="D15" s="53">
        <v>2296</v>
      </c>
      <c r="E15" s="58">
        <f>D15/D4*100</f>
        <v>0.64020879283278453</v>
      </c>
    </row>
    <row r="16" spans="1:5" x14ac:dyDescent="0.25">
      <c r="A16" s="45" t="s">
        <v>40</v>
      </c>
      <c r="B16" s="53">
        <v>5776</v>
      </c>
      <c r="C16" s="58">
        <f>B16/B4*100</f>
        <v>6.718544625513255</v>
      </c>
      <c r="D16" s="53">
        <v>24260</v>
      </c>
      <c r="E16" s="58">
        <f>D16/D4*100</f>
        <v>6.7645754852453628</v>
      </c>
    </row>
    <row r="17" spans="1:11" x14ac:dyDescent="0.25">
      <c r="A17" s="45" t="s">
        <v>41</v>
      </c>
      <c r="B17" s="54">
        <v>182</v>
      </c>
      <c r="C17" s="58">
        <f>B17/B4*100</f>
        <v>0.21169929394795919</v>
      </c>
      <c r="D17" s="54">
        <v>430</v>
      </c>
      <c r="E17" s="58">
        <f>D17/D4*100</f>
        <v>0.11989973036502498</v>
      </c>
    </row>
    <row r="18" spans="1:11" x14ac:dyDescent="0.25">
      <c r="A18" s="45" t="s">
        <v>42</v>
      </c>
      <c r="B18" s="53">
        <v>979</v>
      </c>
      <c r="C18" s="58">
        <f>B18/B4*100</f>
        <v>1.1387560921706157</v>
      </c>
      <c r="D18" s="53">
        <v>2668</v>
      </c>
      <c r="E18" s="58">
        <f>D18/D4*100</f>
        <v>0.74393600142764327</v>
      </c>
    </row>
    <row r="19" spans="1:11" x14ac:dyDescent="0.25">
      <c r="A19" s="46" t="s">
        <v>43</v>
      </c>
      <c r="B19" s="53">
        <v>1540</v>
      </c>
      <c r="C19" s="58">
        <f>B19/B4*100</f>
        <v>1.7913017180211932</v>
      </c>
      <c r="D19" s="53">
        <v>3330</v>
      </c>
      <c r="E19" s="58">
        <f>D19/D4*100</f>
        <v>0.92852581887333285</v>
      </c>
    </row>
    <row r="20" spans="1:11" x14ac:dyDescent="0.25">
      <c r="A20" s="45" t="s">
        <v>44</v>
      </c>
      <c r="B20" s="54">
        <v>209</v>
      </c>
      <c r="C20" s="58">
        <f>B20/B4*100</f>
        <v>0.24310523316001909</v>
      </c>
      <c r="D20" s="54">
        <v>605</v>
      </c>
      <c r="E20" s="58">
        <f>D20/D4*100</f>
        <v>0.16869613225776769</v>
      </c>
    </row>
    <row r="21" spans="1:11" x14ac:dyDescent="0.25">
      <c r="A21" s="45" t="s">
        <v>107</v>
      </c>
      <c r="B21" s="55">
        <v>26</v>
      </c>
      <c r="C21" s="59">
        <f>B21/B4*100</f>
        <v>3.0242756278279884E-2</v>
      </c>
      <c r="D21" s="55">
        <v>48</v>
      </c>
      <c r="E21" s="59">
        <f>D21/D4*100</f>
        <v>1.3384155947723719E-2</v>
      </c>
    </row>
    <row r="22" spans="1:11" ht="14.25" customHeight="1" x14ac:dyDescent="0.25">
      <c r="A22" s="46" t="s">
        <v>45</v>
      </c>
      <c r="B22" s="53">
        <v>874</v>
      </c>
      <c r="C22" s="58">
        <f>B22/B4*100</f>
        <v>1.016621884123716</v>
      </c>
      <c r="D22" s="53">
        <v>2414</v>
      </c>
      <c r="E22" s="58">
        <f>D22/D4*100</f>
        <v>0.67311150953760523</v>
      </c>
    </row>
    <row r="23" spans="1:11" x14ac:dyDescent="0.25">
      <c r="A23" s="45" t="s">
        <v>69</v>
      </c>
      <c r="B23" s="54">
        <v>83</v>
      </c>
      <c r="C23" s="58">
        <f>B23/B4*100</f>
        <v>9.6544183503739639E-2</v>
      </c>
      <c r="D23" s="54">
        <v>204</v>
      </c>
      <c r="E23" s="58">
        <f>D23/D4*100</f>
        <v>5.6882662777825804E-2</v>
      </c>
    </row>
    <row r="24" spans="1:11" x14ac:dyDescent="0.25">
      <c r="A24" s="45" t="s">
        <v>12</v>
      </c>
      <c r="B24" s="53">
        <v>3866</v>
      </c>
      <c r="C24" s="58">
        <f>B24/B4*100</f>
        <v>4.4968652219934633</v>
      </c>
      <c r="D24" s="53">
        <v>14985</v>
      </c>
      <c r="E24" s="58">
        <f>D24/D4*100</f>
        <v>4.178366184929998</v>
      </c>
    </row>
    <row r="25" spans="1:11" x14ac:dyDescent="0.25">
      <c r="A25" s="45" t="s">
        <v>46</v>
      </c>
      <c r="B25" s="54">
        <v>320</v>
      </c>
      <c r="C25" s="58">
        <f>B25/B4*100</f>
        <v>0.3722185388095986</v>
      </c>
      <c r="D25" s="53">
        <v>1447</v>
      </c>
      <c r="E25" s="58">
        <f>D25/D4*100</f>
        <v>0.40347653450742121</v>
      </c>
    </row>
    <row r="26" spans="1:11" x14ac:dyDescent="0.25">
      <c r="A26" s="45" t="s">
        <v>47</v>
      </c>
      <c r="B26" s="53">
        <v>801</v>
      </c>
      <c r="C26" s="58">
        <f>B26/B4*100</f>
        <v>0.93170952995777645</v>
      </c>
      <c r="D26" s="53">
        <v>4602</v>
      </c>
      <c r="E26" s="58">
        <f>D26/D4*100</f>
        <v>1.2832059514880114</v>
      </c>
    </row>
    <row r="27" spans="1:11" x14ac:dyDescent="0.25">
      <c r="A27" s="45" t="s">
        <v>48</v>
      </c>
      <c r="B27" s="54">
        <v>179</v>
      </c>
      <c r="C27" s="58">
        <f>B27/B4*100</f>
        <v>0.20820974514661919</v>
      </c>
      <c r="D27" s="53">
        <v>683</v>
      </c>
      <c r="E27" s="58">
        <f>D27/D4*100</f>
        <v>0.19044538567281874</v>
      </c>
      <c r="H27" s="10"/>
      <c r="I27" s="35"/>
      <c r="J27" s="35"/>
      <c r="K27" s="35"/>
    </row>
    <row r="28" spans="1:11" x14ac:dyDescent="0.25">
      <c r="A28" s="46" t="s">
        <v>49</v>
      </c>
      <c r="B28" s="53">
        <v>1348</v>
      </c>
      <c r="C28" s="58">
        <f>B28/B4*100</f>
        <v>1.5679705947354339</v>
      </c>
      <c r="D28" s="53">
        <v>4271</v>
      </c>
      <c r="E28" s="58">
        <f>D28/D4*100</f>
        <v>1.1909110427651666</v>
      </c>
    </row>
    <row r="29" spans="1:11" x14ac:dyDescent="0.25">
      <c r="A29" s="46" t="s">
        <v>106</v>
      </c>
      <c r="B29" s="54">
        <v>135</v>
      </c>
      <c r="C29" s="58">
        <f>B29/B4*100</f>
        <v>0.1570296960602994</v>
      </c>
      <c r="D29" s="54">
        <v>269</v>
      </c>
      <c r="E29" s="58">
        <f>D29/D4*100</f>
        <v>7.5007040623701671E-2</v>
      </c>
    </row>
    <row r="30" spans="1:11" x14ac:dyDescent="0.25">
      <c r="A30" s="45" t="s">
        <v>83</v>
      </c>
      <c r="B30" s="53">
        <v>640</v>
      </c>
      <c r="C30" s="58">
        <f>B30/B4*100</f>
        <v>0.7444370776191972</v>
      </c>
      <c r="D30" s="53">
        <v>2079</v>
      </c>
      <c r="E30" s="58">
        <f>D30/D4*100</f>
        <v>0.57970125448578347</v>
      </c>
    </row>
    <row r="31" spans="1:11" x14ac:dyDescent="0.25">
      <c r="A31" s="46" t="s">
        <v>102</v>
      </c>
      <c r="B31" s="54">
        <v>128</v>
      </c>
      <c r="C31" s="58">
        <f>B31/B4*100</f>
        <v>0.14888741552383941</v>
      </c>
      <c r="D31" s="54">
        <v>375</v>
      </c>
      <c r="E31" s="58">
        <f>D31/D4*100</f>
        <v>0.10456371834159153</v>
      </c>
    </row>
    <row r="32" spans="1:11" x14ac:dyDescent="0.25">
      <c r="A32" s="45" t="s">
        <v>50</v>
      </c>
      <c r="B32" s="53">
        <v>6579</v>
      </c>
      <c r="C32" s="58">
        <f>B32/B4*100</f>
        <v>7.6525805213385905</v>
      </c>
      <c r="D32" s="53">
        <v>26860</v>
      </c>
      <c r="E32" s="58">
        <f>D32/D4*100</f>
        <v>7.4895505990803972</v>
      </c>
    </row>
    <row r="33" spans="1:5" x14ac:dyDescent="0.25">
      <c r="A33" s="45" t="s">
        <v>51</v>
      </c>
      <c r="B33" s="53">
        <v>3691</v>
      </c>
      <c r="C33" s="58">
        <f>B33/B4*100</f>
        <v>4.2933082085819629</v>
      </c>
      <c r="D33" s="53">
        <v>15709</v>
      </c>
      <c r="E33" s="58">
        <f>D33/D4*100</f>
        <v>4.380243870474831</v>
      </c>
    </row>
    <row r="34" spans="1:5" x14ac:dyDescent="0.25">
      <c r="A34" s="45" t="s">
        <v>52</v>
      </c>
      <c r="B34" s="54">
        <v>156</v>
      </c>
      <c r="C34" s="58">
        <f>B34/B4*100</f>
        <v>0.18145653766967931</v>
      </c>
      <c r="D34" s="53">
        <v>332</v>
      </c>
      <c r="E34" s="58">
        <f>D34/D4*100</f>
        <v>9.257374530508905E-2</v>
      </c>
    </row>
    <row r="35" spans="1:5" x14ac:dyDescent="0.25">
      <c r="A35" s="45" t="s">
        <v>53</v>
      </c>
      <c r="B35" s="53">
        <v>821</v>
      </c>
      <c r="C35" s="58">
        <f>B35/B4*100</f>
        <v>0.95497318863337644</v>
      </c>
      <c r="D35" s="53">
        <v>2477</v>
      </c>
      <c r="E35" s="58">
        <f>D35/D4*100</f>
        <v>0.69067821421899267</v>
      </c>
    </row>
    <row r="36" spans="1:5" x14ac:dyDescent="0.25">
      <c r="A36" s="45" t="s">
        <v>84</v>
      </c>
      <c r="B36" s="53">
        <v>5219</v>
      </c>
      <c r="C36" s="58">
        <f>B36/B4*100</f>
        <v>6.0706517313977972</v>
      </c>
      <c r="D36" s="53">
        <v>26918</v>
      </c>
      <c r="E36" s="58">
        <f>D36/D4*100</f>
        <v>7.505723120850563</v>
      </c>
    </row>
    <row r="37" spans="1:5" x14ac:dyDescent="0.25">
      <c r="A37" s="46" t="s">
        <v>54</v>
      </c>
      <c r="B37" s="54">
        <v>194</v>
      </c>
      <c r="C37" s="58">
        <f>B37/B4*100</f>
        <v>0.22565748915331912</v>
      </c>
      <c r="D37" s="53">
        <v>515</v>
      </c>
      <c r="E37" s="58">
        <f>D37/D4*100</f>
        <v>0.14360083985578573</v>
      </c>
    </row>
    <row r="38" spans="1:5" x14ac:dyDescent="0.25">
      <c r="A38" s="45" t="s">
        <v>55</v>
      </c>
      <c r="B38" s="72">
        <v>1065</v>
      </c>
      <c r="C38" s="59">
        <f>B38/B4*100</f>
        <v>1.2387898244756952</v>
      </c>
      <c r="D38" s="72">
        <v>3943</v>
      </c>
      <c r="E38" s="59">
        <f>D38/D4*100</f>
        <v>1.0994526437890546</v>
      </c>
    </row>
    <row r="39" spans="1:5" x14ac:dyDescent="0.25">
      <c r="A39" s="45" t="s">
        <v>71</v>
      </c>
      <c r="B39" s="53">
        <v>14887</v>
      </c>
      <c r="C39" s="58">
        <f>B39/B4*100</f>
        <v>17.316304335182796</v>
      </c>
      <c r="D39" s="53">
        <v>71928</v>
      </c>
      <c r="E39" s="58">
        <f>D39/D4*100</f>
        <v>20.05615768766399</v>
      </c>
    </row>
    <row r="40" spans="1:5" x14ac:dyDescent="0.25">
      <c r="A40" s="46" t="s">
        <v>56</v>
      </c>
      <c r="B40" s="54">
        <v>1120</v>
      </c>
      <c r="C40" s="58">
        <v>1.3</v>
      </c>
      <c r="D40" s="53">
        <v>2400</v>
      </c>
      <c r="E40" s="58">
        <f>D40/D4*100</f>
        <v>0.66920779738618585</v>
      </c>
    </row>
    <row r="41" spans="1:5" x14ac:dyDescent="0.25">
      <c r="A41" s="45" t="s">
        <v>75</v>
      </c>
      <c r="B41" s="53">
        <v>790</v>
      </c>
      <c r="C41" s="58">
        <v>0.9</v>
      </c>
      <c r="D41" s="53">
        <v>2600</v>
      </c>
      <c r="E41" s="58">
        <f>D41/D4*100</f>
        <v>0.72497511383503477</v>
      </c>
    </row>
    <row r="42" spans="1:5" x14ac:dyDescent="0.25">
      <c r="A42" s="45" t="s">
        <v>93</v>
      </c>
      <c r="B42" s="53">
        <v>682</v>
      </c>
      <c r="C42" s="58">
        <v>0.8</v>
      </c>
      <c r="D42" s="53">
        <v>2770</v>
      </c>
      <c r="E42" s="58">
        <f>D42/D4*100</f>
        <v>0.77237733281655618</v>
      </c>
    </row>
    <row r="43" spans="1:5" x14ac:dyDescent="0.25">
      <c r="A43" s="45" t="s">
        <v>57</v>
      </c>
      <c r="B43" s="53">
        <v>1849</v>
      </c>
      <c r="C43" s="58">
        <v>2.2000000000000002</v>
      </c>
      <c r="D43" s="53">
        <v>4346</v>
      </c>
      <c r="E43" s="58">
        <f>D43/D4*100</f>
        <v>1.2118237864334849</v>
      </c>
    </row>
    <row r="44" spans="1:5" x14ac:dyDescent="0.25">
      <c r="A44" s="45" t="s">
        <v>58</v>
      </c>
      <c r="B44" s="53">
        <v>10501</v>
      </c>
      <c r="C44" s="58">
        <v>12.2</v>
      </c>
      <c r="D44" s="53">
        <v>61502</v>
      </c>
      <c r="E44" s="58">
        <f>D44/D4*100</f>
        <v>17.149007481185503</v>
      </c>
    </row>
    <row r="45" spans="1:5" x14ac:dyDescent="0.25">
      <c r="A45" s="45" t="s">
        <v>62</v>
      </c>
      <c r="B45" s="53">
        <v>787</v>
      </c>
      <c r="C45" s="58">
        <v>0.9</v>
      </c>
      <c r="D45" s="53">
        <v>2960</v>
      </c>
      <c r="E45" s="58">
        <f>D45/D4*100</f>
        <v>0.82535628344296252</v>
      </c>
    </row>
    <row r="46" spans="1:5" x14ac:dyDescent="0.25">
      <c r="A46" s="46" t="s">
        <v>72</v>
      </c>
      <c r="B46" s="53">
        <v>372</v>
      </c>
      <c r="C46" s="58">
        <v>0.4</v>
      </c>
      <c r="D46" s="53">
        <v>1877</v>
      </c>
      <c r="E46" s="58">
        <f>D46/D4*100</f>
        <v>0.52337626487244626</v>
      </c>
    </row>
    <row r="47" spans="1:5" x14ac:dyDescent="0.25">
      <c r="A47" s="49" t="s">
        <v>85</v>
      </c>
      <c r="B47" s="71">
        <v>9790</v>
      </c>
      <c r="C47" s="60">
        <v>11.4</v>
      </c>
      <c r="D47" s="62">
        <v>30756</v>
      </c>
      <c r="E47" s="60">
        <v>8.6</v>
      </c>
    </row>
    <row r="48" spans="1:5" x14ac:dyDescent="0.25">
      <c r="A48" s="45" t="s">
        <v>76</v>
      </c>
      <c r="B48" s="54">
        <v>100</v>
      </c>
      <c r="C48" s="58">
        <f t="shared" ref="C48:C66" si="0">B48/85791*100</f>
        <v>0.11656234336935109</v>
      </c>
      <c r="D48" s="53">
        <v>283</v>
      </c>
      <c r="E48" s="58">
        <v>0.1</v>
      </c>
    </row>
    <row r="49" spans="1:5" x14ac:dyDescent="0.25">
      <c r="A49" s="46" t="s">
        <v>63</v>
      </c>
      <c r="B49" s="54">
        <v>330</v>
      </c>
      <c r="C49" s="58">
        <f t="shared" si="0"/>
        <v>0.38465573311885859</v>
      </c>
      <c r="D49" s="53">
        <v>2159</v>
      </c>
      <c r="E49" s="58">
        <v>0.6</v>
      </c>
    </row>
    <row r="50" spans="1:5" x14ac:dyDescent="0.25">
      <c r="A50" s="45" t="s">
        <v>60</v>
      </c>
      <c r="B50" s="55">
        <v>340</v>
      </c>
      <c r="C50" s="59">
        <f t="shared" si="0"/>
        <v>0.39631196745579372</v>
      </c>
      <c r="D50" s="72">
        <v>843</v>
      </c>
      <c r="E50" s="59">
        <f>1914/840767*100</f>
        <v>0.22764927738600588</v>
      </c>
    </row>
    <row r="51" spans="1:5" x14ac:dyDescent="0.25">
      <c r="A51" s="45" t="s">
        <v>61</v>
      </c>
      <c r="B51" s="53">
        <v>2094</v>
      </c>
      <c r="C51" s="58">
        <f t="shared" si="0"/>
        <v>2.4408154701542122</v>
      </c>
      <c r="D51" s="53">
        <v>5055</v>
      </c>
      <c r="E51" s="58">
        <v>1.4</v>
      </c>
    </row>
    <row r="52" spans="1:5" x14ac:dyDescent="0.25">
      <c r="A52" s="45" t="s">
        <v>96</v>
      </c>
      <c r="B52" s="54">
        <v>72</v>
      </c>
      <c r="C52" s="58">
        <f t="shared" si="0"/>
        <v>8.392488722593279E-2</v>
      </c>
      <c r="D52" s="54">
        <v>184</v>
      </c>
      <c r="E52" s="58">
        <v>0.1</v>
      </c>
    </row>
    <row r="53" spans="1:5" x14ac:dyDescent="0.25">
      <c r="A53" s="45" t="s">
        <v>101</v>
      </c>
      <c r="B53" s="54">
        <v>20</v>
      </c>
      <c r="C53" s="58">
        <f t="shared" si="0"/>
        <v>2.3312468673870219E-2</v>
      </c>
      <c r="D53" s="54">
        <v>52</v>
      </c>
      <c r="E53" s="58">
        <f>82/840767*100</f>
        <v>9.7529993446460201E-3</v>
      </c>
    </row>
    <row r="54" spans="1:5" x14ac:dyDescent="0.25">
      <c r="A54" s="45" t="s">
        <v>16</v>
      </c>
      <c r="B54" s="54">
        <v>164</v>
      </c>
      <c r="C54" s="58">
        <f t="shared" si="0"/>
        <v>0.19116224312573579</v>
      </c>
      <c r="D54" s="54">
        <v>355</v>
      </c>
      <c r="E54" s="58">
        <f>601/840767*100</f>
        <v>7.1482348855271438E-2</v>
      </c>
    </row>
    <row r="55" spans="1:5" x14ac:dyDescent="0.25">
      <c r="A55" s="45" t="s">
        <v>109</v>
      </c>
      <c r="B55" s="54">
        <v>29</v>
      </c>
      <c r="C55" s="58">
        <f t="shared" si="0"/>
        <v>3.3803079577111816E-2</v>
      </c>
      <c r="D55" s="54">
        <v>69</v>
      </c>
      <c r="E55" s="58">
        <f>18/840767*100</f>
        <v>2.1409022951661997E-3</v>
      </c>
    </row>
    <row r="56" spans="1:5" ht="24" x14ac:dyDescent="0.25">
      <c r="A56" s="45" t="s">
        <v>64</v>
      </c>
      <c r="B56" s="54">
        <v>126</v>
      </c>
      <c r="C56" s="58">
        <f t="shared" si="0"/>
        <v>0.14686855264538237</v>
      </c>
      <c r="D56" s="53">
        <v>449</v>
      </c>
      <c r="E56" s="58">
        <f>1040/840767*100</f>
        <v>0.12369657705404709</v>
      </c>
    </row>
    <row r="57" spans="1:5" x14ac:dyDescent="0.25">
      <c r="A57" s="45" t="s">
        <v>65</v>
      </c>
      <c r="B57" s="54">
        <v>128</v>
      </c>
      <c r="C57" s="58">
        <f t="shared" si="0"/>
        <v>0.1491997995127694</v>
      </c>
      <c r="D57" s="54">
        <v>256</v>
      </c>
      <c r="E57" s="58">
        <f>705/840767*100</f>
        <v>8.3852006560676151E-2</v>
      </c>
    </row>
    <row r="58" spans="1:5" x14ac:dyDescent="0.25">
      <c r="A58" s="46" t="s">
        <v>13</v>
      </c>
      <c r="B58" s="54">
        <v>20</v>
      </c>
      <c r="C58" s="59">
        <f t="shared" si="0"/>
        <v>2.3312468673870219E-2</v>
      </c>
      <c r="D58" s="54">
        <v>46</v>
      </c>
      <c r="E58" s="59">
        <f>D58/840767*100</f>
        <v>5.4711947543136207E-3</v>
      </c>
    </row>
    <row r="59" spans="1:5" x14ac:dyDescent="0.25">
      <c r="A59" s="45" t="s">
        <v>95</v>
      </c>
      <c r="B59" s="54">
        <v>47</v>
      </c>
      <c r="C59" s="58">
        <f t="shared" si="0"/>
        <v>5.4784301383595017E-2</v>
      </c>
      <c r="D59" s="54">
        <v>83</v>
      </c>
      <c r="E59" s="58">
        <f>68/840767*100</f>
        <v>8.0878531150723083E-3</v>
      </c>
    </row>
    <row r="60" spans="1:5" x14ac:dyDescent="0.25">
      <c r="A60" s="45" t="s">
        <v>59</v>
      </c>
      <c r="B60" s="53">
        <v>3851</v>
      </c>
      <c r="C60" s="58">
        <f t="shared" si="0"/>
        <v>4.4888158431537111</v>
      </c>
      <c r="D60" s="53">
        <v>11260</v>
      </c>
      <c r="E60" s="58">
        <v>3.1</v>
      </c>
    </row>
    <row r="61" spans="1:5" x14ac:dyDescent="0.25">
      <c r="A61" s="45" t="s">
        <v>94</v>
      </c>
      <c r="B61" s="54">
        <v>131</v>
      </c>
      <c r="C61" s="58">
        <f t="shared" si="0"/>
        <v>0.15269666981384994</v>
      </c>
      <c r="D61" s="53">
        <v>341</v>
      </c>
      <c r="E61" s="58">
        <f>1023/840767*100</f>
        <v>0.12167461377527899</v>
      </c>
    </row>
    <row r="62" spans="1:5" x14ac:dyDescent="0.25">
      <c r="A62" s="45" t="s">
        <v>66</v>
      </c>
      <c r="B62" s="54">
        <v>116</v>
      </c>
      <c r="C62" s="58">
        <f t="shared" si="0"/>
        <v>0.13521231830844727</v>
      </c>
      <c r="D62" s="54">
        <v>354</v>
      </c>
      <c r="E62" s="58">
        <v>0.2</v>
      </c>
    </row>
    <row r="63" spans="1:5" x14ac:dyDescent="0.25">
      <c r="A63" s="45" t="s">
        <v>108</v>
      </c>
      <c r="B63" s="54">
        <v>63</v>
      </c>
      <c r="C63" s="58">
        <f t="shared" si="0"/>
        <v>7.3434276322691186E-2</v>
      </c>
      <c r="D63" s="53">
        <v>157</v>
      </c>
      <c r="E63" s="58">
        <v>0</v>
      </c>
    </row>
    <row r="64" spans="1:5" x14ac:dyDescent="0.25">
      <c r="A64" s="46" t="s">
        <v>67</v>
      </c>
      <c r="B64" s="53">
        <v>2013</v>
      </c>
      <c r="C64" s="58">
        <f t="shared" si="0"/>
        <v>2.3463999720250377</v>
      </c>
      <c r="D64" s="53">
        <v>8403</v>
      </c>
      <c r="E64" s="58">
        <v>2.2999999999999998</v>
      </c>
    </row>
    <row r="65" spans="1:5" x14ac:dyDescent="0.25">
      <c r="A65" s="46" t="s">
        <v>103</v>
      </c>
      <c r="B65" s="54">
        <v>103</v>
      </c>
      <c r="C65" s="58">
        <f t="shared" si="0"/>
        <v>0.12005921367043164</v>
      </c>
      <c r="D65" s="54">
        <v>299</v>
      </c>
      <c r="E65" s="58">
        <f>998/840767*100</f>
        <v>0.11870113836532595</v>
      </c>
    </row>
    <row r="66" spans="1:5" x14ac:dyDescent="0.25">
      <c r="A66" s="45" t="s">
        <v>104</v>
      </c>
      <c r="B66" s="54">
        <v>16</v>
      </c>
      <c r="C66" s="59">
        <f t="shared" si="0"/>
        <v>1.8649974939096176E-2</v>
      </c>
      <c r="D66" s="55">
        <v>31</v>
      </c>
      <c r="E66" s="59">
        <f>D66213/840767*100</f>
        <v>0</v>
      </c>
    </row>
    <row r="67" spans="1:5" ht="15.75" thickBot="1" x14ac:dyDescent="0.3">
      <c r="A67" s="47" t="s">
        <v>68</v>
      </c>
      <c r="B67" s="56">
        <v>27</v>
      </c>
      <c r="C67" s="61">
        <f>27/85791*100</f>
        <v>3.1471832709724798E-2</v>
      </c>
      <c r="D67" s="56">
        <v>77</v>
      </c>
      <c r="E67" s="61">
        <f>276/840767*100</f>
        <v>3.2827168525881724E-2</v>
      </c>
    </row>
    <row r="68" spans="1:5" x14ac:dyDescent="0.25">
      <c r="B68" s="2"/>
      <c r="D68" s="39"/>
    </row>
    <row r="69" spans="1:5" x14ac:dyDescent="0.25">
      <c r="A69" s="4"/>
    </row>
    <row r="70" spans="1:5" x14ac:dyDescent="0.25">
      <c r="A70" s="2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
  <sheetViews>
    <sheetView tabSelected="1" workbookViewId="0">
      <selection activeCell="D24" sqref="D24"/>
    </sheetView>
  </sheetViews>
  <sheetFormatPr defaultRowHeight="15" x14ac:dyDescent="0.25"/>
  <cols>
    <col min="1" max="1" width="19.7109375" customWidth="1"/>
    <col min="5" max="5" width="8.7109375" customWidth="1"/>
    <col min="9" max="9" width="9.5703125" customWidth="1"/>
  </cols>
  <sheetData>
    <row r="1" spans="1:21" x14ac:dyDescent="0.25">
      <c r="A1" s="29" t="s">
        <v>113</v>
      </c>
      <c r="B1" s="10"/>
      <c r="C1" s="10"/>
      <c r="D1" s="10"/>
      <c r="E1" s="10"/>
      <c r="F1" s="10"/>
      <c r="G1" s="10"/>
      <c r="H1" s="10"/>
      <c r="I1" s="10"/>
    </row>
    <row r="2" spans="1:21" ht="15.75" thickBot="1" x14ac:dyDescent="0.3">
      <c r="A2" s="9"/>
      <c r="B2" s="10"/>
      <c r="C2" s="10"/>
      <c r="D2" s="10"/>
      <c r="E2" s="10"/>
      <c r="F2" s="10"/>
      <c r="G2" s="10"/>
      <c r="H2" s="10"/>
      <c r="I2" s="10"/>
    </row>
    <row r="3" spans="1:21" ht="15" customHeight="1" x14ac:dyDescent="0.25">
      <c r="A3" s="101" t="s">
        <v>79</v>
      </c>
      <c r="B3" s="97" t="s">
        <v>28</v>
      </c>
      <c r="C3" s="97"/>
      <c r="D3" s="97"/>
      <c r="E3" s="98"/>
      <c r="F3" s="99" t="s">
        <v>21</v>
      </c>
      <c r="G3" s="90"/>
      <c r="H3" s="90"/>
      <c r="I3" s="91"/>
    </row>
    <row r="4" spans="1:21" x14ac:dyDescent="0.25">
      <c r="A4" s="102"/>
      <c r="B4" s="21" t="s">
        <v>18</v>
      </c>
      <c r="C4" s="5" t="s">
        <v>19</v>
      </c>
      <c r="D4" s="5" t="s">
        <v>20</v>
      </c>
      <c r="E4" s="1" t="s">
        <v>22</v>
      </c>
      <c r="F4" s="21" t="s">
        <v>18</v>
      </c>
      <c r="G4" s="5" t="s">
        <v>19</v>
      </c>
      <c r="H4" s="5" t="s">
        <v>20</v>
      </c>
      <c r="I4" s="11" t="s">
        <v>22</v>
      </c>
    </row>
    <row r="5" spans="1:21" ht="15.75" thickBot="1" x14ac:dyDescent="0.3">
      <c r="A5" s="103"/>
      <c r="B5" s="22" t="s">
        <v>91</v>
      </c>
      <c r="C5" s="22" t="s">
        <v>92</v>
      </c>
      <c r="D5" s="12" t="s">
        <v>0</v>
      </c>
      <c r="E5" s="16" t="s">
        <v>74</v>
      </c>
      <c r="F5" s="22" t="s">
        <v>91</v>
      </c>
      <c r="G5" s="22" t="s">
        <v>92</v>
      </c>
      <c r="H5" s="12" t="s">
        <v>0</v>
      </c>
      <c r="I5" s="28" t="s">
        <v>74</v>
      </c>
      <c r="M5" s="29"/>
      <c r="N5" s="10"/>
      <c r="O5" s="10"/>
      <c r="P5" s="10"/>
      <c r="Q5" s="10"/>
      <c r="R5" s="10"/>
      <c r="S5" s="10"/>
      <c r="T5" s="10"/>
      <c r="U5" s="10"/>
    </row>
    <row r="6" spans="1:21" x14ac:dyDescent="0.25">
      <c r="A6" s="51" t="s">
        <v>20</v>
      </c>
      <c r="B6" s="63">
        <v>85971</v>
      </c>
      <c r="C6" s="65">
        <v>10344</v>
      </c>
      <c r="D6" s="65">
        <v>96315</v>
      </c>
      <c r="E6" s="66">
        <v>100</v>
      </c>
      <c r="F6" s="63">
        <v>358633</v>
      </c>
      <c r="G6" s="65">
        <v>36420</v>
      </c>
      <c r="H6" s="65">
        <v>395053</v>
      </c>
      <c r="I6" s="66">
        <v>100</v>
      </c>
      <c r="M6" s="29"/>
      <c r="N6" s="10"/>
      <c r="O6" s="10"/>
      <c r="P6" s="10"/>
      <c r="Q6" s="10"/>
      <c r="R6" s="10"/>
      <c r="S6" s="10"/>
      <c r="T6" s="10"/>
      <c r="U6" s="10"/>
    </row>
    <row r="7" spans="1:21" x14ac:dyDescent="0.25">
      <c r="A7" s="45" t="s">
        <v>80</v>
      </c>
      <c r="B7" s="53">
        <v>10923</v>
      </c>
      <c r="C7" s="67">
        <v>1215</v>
      </c>
      <c r="D7" s="67">
        <v>12138</v>
      </c>
      <c r="E7" s="68">
        <f>D7/D6*100</f>
        <v>12.602398380314591</v>
      </c>
      <c r="F7" s="53">
        <v>20387</v>
      </c>
      <c r="G7" s="67">
        <v>2489</v>
      </c>
      <c r="H7" s="67">
        <v>22876</v>
      </c>
      <c r="I7" s="68">
        <f>H7/H6*100</f>
        <v>5.7906154364097979</v>
      </c>
    </row>
    <row r="8" spans="1:21" x14ac:dyDescent="0.25">
      <c r="A8" s="45" t="s">
        <v>81</v>
      </c>
      <c r="B8" s="53">
        <v>68089</v>
      </c>
      <c r="C8" s="67">
        <v>6798</v>
      </c>
      <c r="D8" s="67">
        <v>74887</v>
      </c>
      <c r="E8" s="68">
        <f>D8/D6*100</f>
        <v>77.752167367492092</v>
      </c>
      <c r="F8" s="53">
        <v>326092</v>
      </c>
      <c r="G8" s="67">
        <v>28626</v>
      </c>
      <c r="H8" s="67">
        <v>354718</v>
      </c>
      <c r="I8" s="68">
        <f>H8/H6*100</f>
        <v>89.78997754731644</v>
      </c>
      <c r="L8" s="29"/>
      <c r="M8" s="29"/>
      <c r="N8" s="10"/>
      <c r="O8" s="10"/>
      <c r="P8" s="10"/>
      <c r="Q8" s="10"/>
      <c r="R8" s="10"/>
      <c r="S8" s="10"/>
      <c r="T8" s="10"/>
      <c r="U8" s="10"/>
    </row>
    <row r="9" spans="1:21" x14ac:dyDescent="0.25">
      <c r="A9" s="45" t="s">
        <v>82</v>
      </c>
      <c r="B9" s="53">
        <v>4702</v>
      </c>
      <c r="C9" s="67">
        <v>1520</v>
      </c>
      <c r="D9" s="67">
        <v>6222</v>
      </c>
      <c r="E9" s="68">
        <f>D9/D6*100</f>
        <v>6.460052951253699</v>
      </c>
      <c r="F9" s="53">
        <v>8777</v>
      </c>
      <c r="G9" s="67">
        <v>3740</v>
      </c>
      <c r="H9" s="67">
        <v>12517</v>
      </c>
      <c r="I9" s="68">
        <f>H9/H6*100</f>
        <v>3.1684356276246479</v>
      </c>
    </row>
    <row r="10" spans="1:21" ht="15.75" thickBot="1" x14ac:dyDescent="0.3">
      <c r="A10" s="47" t="s">
        <v>99</v>
      </c>
      <c r="B10" s="64">
        <v>2257</v>
      </c>
      <c r="C10" s="69">
        <v>811</v>
      </c>
      <c r="D10" s="69">
        <v>3068</v>
      </c>
      <c r="E10" s="70">
        <f>D10/D6*100</f>
        <v>3.1853813009396248</v>
      </c>
      <c r="F10" s="64">
        <v>3377</v>
      </c>
      <c r="G10" s="69">
        <v>1565</v>
      </c>
      <c r="H10" s="69">
        <v>4942</v>
      </c>
      <c r="I10" s="70">
        <f>H10/H6*100</f>
        <v>1.2509713886491181</v>
      </c>
    </row>
    <row r="11" spans="1:21" x14ac:dyDescent="0.25">
      <c r="A11" s="6"/>
      <c r="B11" s="7"/>
      <c r="C11" s="7"/>
      <c r="D11" s="7"/>
      <c r="E11" s="8"/>
      <c r="F11" s="7"/>
      <c r="G11" s="7"/>
      <c r="H11" s="7"/>
      <c r="I11" s="8"/>
    </row>
    <row r="12" spans="1:21" ht="67.5" customHeight="1" x14ac:dyDescent="0.25">
      <c r="A12" s="100" t="s">
        <v>100</v>
      </c>
      <c r="B12" s="100"/>
      <c r="C12" s="100"/>
      <c r="D12" s="100"/>
      <c r="E12" s="100"/>
      <c r="F12" s="100"/>
      <c r="G12" s="100"/>
      <c r="H12" s="100"/>
      <c r="I12" s="100"/>
    </row>
    <row r="13" spans="1:21" x14ac:dyDescent="0.25">
      <c r="A13" s="20"/>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2021-12-24T08:06:34Z</dcterms:modified>
</cp:coreProperties>
</file>