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24226"/>
  <mc:AlternateContent xmlns:mc="http://schemas.openxmlformats.org/markup-compatibility/2006">
    <mc:Choice Requires="x15">
      <x15ac:absPath xmlns:x15ac="http://schemas.microsoft.com/office/spreadsheetml/2010/11/ac" url="C:\Users\zeljko zivkovic\Desktop\"/>
    </mc:Choice>
  </mc:AlternateContent>
  <xr:revisionPtr revIDLastSave="0" documentId="13_ncr:1_{B227654F-5C17-4BDF-813B-DE0451789BE5}" xr6:coauthVersionLast="36" xr6:coauthVersionMax="36" xr10:uidLastSave="{00000000-0000-0000-0000-000000000000}"/>
  <bookViews>
    <workbookView xWindow="0" yWindow="0" windowWidth="28800" windowHeight="11925" activeTab="2"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I10" i="7" l="1"/>
  <c r="E10" i="7"/>
  <c r="I9" i="7"/>
  <c r="E9" i="7"/>
  <c r="I8" i="7"/>
  <c r="E8" i="7"/>
  <c r="I7" i="7"/>
  <c r="E7" i="7"/>
  <c r="E67" i="6"/>
  <c r="C67" i="6"/>
  <c r="E66" i="6"/>
  <c r="C66" i="6"/>
  <c r="E65" i="6"/>
  <c r="C65" i="6"/>
  <c r="E64" i="6"/>
  <c r="C64" i="6"/>
  <c r="E63" i="6"/>
  <c r="C63" i="6"/>
  <c r="E62" i="6"/>
  <c r="C62" i="6"/>
  <c r="E61" i="6"/>
  <c r="C61" i="6"/>
  <c r="E60" i="6"/>
  <c r="C60" i="6"/>
  <c r="E59" i="6"/>
  <c r="C59" i="6"/>
  <c r="E58" i="6"/>
  <c r="C58" i="6"/>
  <c r="E57" i="6"/>
  <c r="C57" i="6"/>
  <c r="E56" i="6"/>
  <c r="C56" i="6"/>
  <c r="E55" i="6"/>
  <c r="E54" i="6"/>
  <c r="C54" i="6"/>
  <c r="E53" i="6"/>
  <c r="C53" i="6"/>
  <c r="E52" i="6"/>
  <c r="C52" i="6"/>
  <c r="E51" i="6"/>
  <c r="C51" i="6"/>
  <c r="E50" i="6"/>
  <c r="C50" i="6"/>
  <c r="E49" i="6"/>
  <c r="C49" i="6"/>
  <c r="E48" i="6"/>
  <c r="C48" i="6"/>
  <c r="E47" i="6"/>
  <c r="C47" i="6"/>
  <c r="E46" i="6"/>
  <c r="C46" i="6"/>
  <c r="E45" i="6"/>
  <c r="C45" i="6"/>
  <c r="E44" i="6"/>
  <c r="C44" i="6"/>
  <c r="E43" i="6"/>
  <c r="C43" i="6"/>
  <c r="E42" i="6"/>
  <c r="C42" i="6"/>
  <c r="E41" i="6"/>
  <c r="C41" i="6"/>
  <c r="E40" i="6"/>
  <c r="C40" i="6"/>
  <c r="E39" i="6"/>
  <c r="C39" i="6"/>
  <c r="E38" i="6"/>
  <c r="C38" i="6"/>
  <c r="E37" i="6"/>
  <c r="C37" i="6"/>
  <c r="E36" i="6"/>
  <c r="C36" i="6"/>
  <c r="E35" i="6"/>
  <c r="C35" i="6"/>
  <c r="E34" i="6"/>
  <c r="C34" i="6"/>
  <c r="E33" i="6"/>
  <c r="C33" i="6"/>
  <c r="E32" i="6"/>
  <c r="C32" i="6"/>
  <c r="E31" i="6"/>
  <c r="C31" i="6"/>
  <c r="E30" i="6"/>
  <c r="C30" i="6"/>
  <c r="E29" i="6"/>
  <c r="C29" i="6"/>
  <c r="E28" i="6"/>
  <c r="C28" i="6"/>
  <c r="E27" i="6"/>
  <c r="C27" i="6"/>
  <c r="E26" i="6"/>
  <c r="C26" i="6"/>
  <c r="E25" i="6"/>
  <c r="C25" i="6"/>
  <c r="E24" i="6"/>
  <c r="C24" i="6"/>
  <c r="E23" i="6"/>
  <c r="C23" i="6"/>
  <c r="E22" i="6"/>
  <c r="C22" i="6"/>
  <c r="E21" i="6"/>
  <c r="C21" i="6"/>
  <c r="E20" i="6"/>
  <c r="C20" i="6"/>
  <c r="E19" i="6"/>
  <c r="C19" i="6"/>
  <c r="E18" i="6"/>
  <c r="C18" i="6"/>
  <c r="E17" i="6"/>
  <c r="C17" i="6"/>
  <c r="E16" i="6"/>
  <c r="C16" i="6"/>
  <c r="E15" i="6"/>
  <c r="C15" i="6"/>
  <c r="E14" i="6"/>
  <c r="C14" i="6"/>
  <c r="E13" i="6"/>
  <c r="C13" i="6"/>
  <c r="E12" i="6"/>
  <c r="C12" i="6"/>
  <c r="E11" i="6"/>
  <c r="C11" i="6"/>
  <c r="E10" i="6"/>
  <c r="C10" i="6"/>
  <c r="E9" i="6"/>
  <c r="C9" i="6"/>
  <c r="E8" i="6"/>
  <c r="C8" i="6"/>
  <c r="E7" i="6"/>
  <c r="C7" i="6"/>
  <c r="E6" i="6"/>
  <c r="C6" i="6"/>
  <c r="E5" i="6"/>
  <c r="C5" i="6"/>
  <c r="I30" i="5"/>
  <c r="E30" i="5"/>
  <c r="I29" i="5"/>
  <c r="E29" i="5"/>
  <c r="I27" i="5"/>
  <c r="E27" i="5"/>
  <c r="I25" i="5"/>
  <c r="E25" i="5"/>
  <c r="I24" i="5"/>
  <c r="E24" i="5"/>
  <c r="I22" i="5"/>
  <c r="E22" i="5"/>
  <c r="I19" i="5"/>
  <c r="E19" i="5"/>
  <c r="I18" i="5"/>
  <c r="E18" i="5"/>
  <c r="I17" i="5"/>
  <c r="E17" i="5"/>
  <c r="I16" i="5"/>
  <c r="E16" i="5"/>
  <c r="I15" i="5"/>
  <c r="E15" i="5"/>
  <c r="I13" i="5"/>
  <c r="E13" i="5"/>
  <c r="I12" i="5"/>
  <c r="E12" i="5"/>
  <c r="I11" i="5"/>
  <c r="E11" i="5"/>
  <c r="I10" i="5"/>
  <c r="E10" i="5"/>
  <c r="I9" i="5"/>
  <c r="E9" i="5"/>
  <c r="I8" i="5"/>
  <c r="E8" i="5"/>
</calcChain>
</file>

<file path=xl/sharedStrings.xml><?xml version="1.0" encoding="utf-8"?>
<sst xmlns="http://schemas.openxmlformats.org/spreadsheetml/2006/main" count="198" uniqueCount="114">
  <si>
    <t>(3)=(1)+(2)</t>
  </si>
  <si>
    <t>Budva</t>
  </si>
  <si>
    <t>Bar</t>
  </si>
  <si>
    <t>Tivat</t>
  </si>
  <si>
    <t>Cetinje</t>
  </si>
  <si>
    <t>Herceg Novi</t>
  </si>
  <si>
    <t>Ulcinj</t>
  </si>
  <si>
    <t>Kotor</t>
  </si>
  <si>
    <t>Mojkovac</t>
  </si>
  <si>
    <t>Berane</t>
  </si>
  <si>
    <t>Pljevlja</t>
  </si>
  <si>
    <t>Danilovgrad</t>
  </si>
  <si>
    <t>Kosovo</t>
  </si>
  <si>
    <t>Japan</t>
  </si>
  <si>
    <t>Podgorica</t>
  </si>
  <si>
    <t>Bijelo Polje</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</si>
  <si>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</si>
  <si>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</si>
  <si>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</si>
  <si>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</si>
  <si>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</si>
  <si>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</si>
  <si>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</si>
  <si>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</si>
  <si>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</si>
  <si>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</si>
  <si>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</si>
  <si>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</si>
  <si>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</si>
  <si>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</si>
  <si>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</si>
  <si>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</si>
  <si>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</si>
  <si>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</si>
  <si>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</si>
  <si>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</si>
  <si>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</si>
  <si>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</si>
  <si>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</si>
  <si>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</si>
  <si>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</si>
  <si>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</si>
  <si>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</si>
  <si>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</si>
  <si>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</si>
  <si>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</si>
  <si>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</si>
  <si>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</si>
  <si>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</si>
  <si>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</si>
  <si>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</si>
  <si>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</si>
  <si>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</si>
  <si>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</si>
  <si>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</si>
  <si>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</si>
  <si>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</si>
  <si>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</si>
  <si>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</si>
  <si>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</si>
  <si>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</si>
  <si>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</si>
  <si>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</si>
  <si>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</si>
  <si>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</si>
  <si>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</si>
  <si>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</si>
  <si>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</si>
  <si>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</si>
  <si>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</si>
  <si>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</si>
  <si>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</si>
  <si>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</si>
  <si>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</si>
  <si>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</si>
  <si>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</si>
  <si>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</si>
  <si>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</si>
  <si>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</si>
  <si>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</si>
  <si>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</si>
  <si>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</si>
  <si>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Russian Federation</t>
  </si>
  <si>
    <t>Non-European countries</t>
  </si>
  <si>
    <t>Gusinje</t>
  </si>
  <si>
    <t>Petnjica</t>
  </si>
  <si>
    <t>Plav</t>
  </si>
  <si>
    <t>Tuzi</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</si>
  <si>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</si>
  <si>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</si>
  <si>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</si>
  <si>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</si>
  <si>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</si>
  <si>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</si>
  <si>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</si>
  <si>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</si>
  <si>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Argentina</t>
  </si>
  <si>
    <t>Norway</t>
  </si>
  <si>
    <t>Australia</t>
  </si>
  <si>
    <t>Estonija</t>
  </si>
  <si>
    <t>Malta</t>
  </si>
  <si>
    <t>United Arab Emirates</t>
  </si>
  <si>
    <t>100,0</t>
  </si>
  <si>
    <t>Pluzine</t>
  </si>
  <si>
    <t>Island</t>
  </si>
  <si>
    <t>New Zealand</t>
  </si>
  <si>
    <t xml:space="preserve">Other resorts </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</si>
  <si>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resorts:</t>
    </r>
    <r>
      <rPr>
        <i/>
        <sz val="8"/>
        <rFont val="Arial"/>
        <family val="2"/>
      </rPr>
      <t xml:space="preserve"> Berane, Bijelo Polje, Cetinje, Mojkovac, Niksic, Petnjica, Pljevlja, Danilovgrad and      Tuzi.</t>
    </r>
  </si>
  <si>
    <t>Chile</t>
  </si>
  <si>
    <t>Brasil</t>
  </si>
  <si>
    <t>North Macedonia</t>
  </si>
  <si>
    <r>
      <t xml:space="preserve">Table 1 Arrivals and overnight stays of tourists in collective accommodation by municipalities </t>
    </r>
    <r>
      <rPr>
        <b/>
        <sz val="11"/>
        <color theme="1"/>
        <rFont val="Calibri"/>
        <family val="2"/>
      </rPr>
      <t>⁽¹⁾</t>
    </r>
    <r>
      <rPr>
        <b/>
        <sz val="11"/>
        <color theme="1"/>
        <rFont val="Arial"/>
        <family val="2"/>
      </rPr>
      <t>, April 2022</t>
    </r>
  </si>
  <si>
    <t>Table 2 Arrivals and overnight stays of foreign tourists in collective accommodation by country of residence, April 2022</t>
  </si>
  <si>
    <r>
      <t xml:space="preserve">Table 3 Arrivals and overnight stays of tourists in collective accommodation by type of place </t>
    </r>
    <r>
      <rPr>
        <b/>
        <sz val="11"/>
        <color theme="1"/>
        <rFont val="Calibri"/>
        <family val="2"/>
      </rPr>
      <t>⁽²⁾</t>
    </r>
    <r>
      <rPr>
        <b/>
        <sz val="11"/>
        <color theme="1"/>
        <rFont val="Arial"/>
        <family val="2"/>
      </rPr>
      <t>, April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</si>
</sst>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
      <b/>
      <sz val="11"/>
      <color theme="1"/>
      <name val="Calibri"/>
      <family val="2"/>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03">
    <xf numFmtId="0" fontId="0" fillId="0" borderId="0" xfId="0"/>
    <xf numFmtId="0" fontId="5" fillId="0" borderId="0" xfId="0" applyFont="1" applyFill="1" applyBorder="1" applyAlignment="1">
      <alignment horizontal="left" vertical="center"/>
    </xf>
    <xf numFmtId="0" fontId="8" fillId="0" borderId="0" xfId="0" applyFont="1" applyFill="1" applyBorder="1"/>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3" fillId="0" borderId="25" xfId="0" applyNumberFormat="1" applyFont="1" applyFill="1" applyBorder="1"/>
    <xf numFmtId="164" fontId="0" fillId="0" borderId="0" xfId="0" applyNumberFormat="1" applyFill="1"/>
    <xf numFmtId="3" fontId="13" fillId="0" borderId="25" xfId="0" applyNumberFormat="1" applyFont="1" applyFill="1" applyBorder="1" applyAlignment="1">
      <alignment horizontal="right" wrapText="1"/>
    </xf>
    <xf numFmtId="164" fontId="13" fillId="0" borderId="2" xfId="0" applyNumberFormat="1" applyFont="1" applyFill="1" applyBorder="1" applyAlignment="1">
      <alignment horizontal="right"/>
    </xf>
    <xf numFmtId="3" fontId="13" fillId="0" borderId="25" xfId="0" applyNumberFormat="1" applyFont="1" applyFill="1" applyBorder="1" applyAlignment="1">
      <alignment horizontal="right"/>
    </xf>
    <xf numFmtId="164" fontId="3" fillId="0" borderId="4" xfId="0" applyNumberFormat="1" applyFont="1" applyFill="1" applyBorder="1"/>
    <xf numFmtId="0" fontId="3" fillId="0" borderId="26" xfId="0" applyFont="1" applyFill="1" applyBorder="1"/>
    <xf numFmtId="3" fontId="12" fillId="0" borderId="0" xfId="0" applyNumberFormat="1" applyFont="1" applyFill="1" applyBorder="1" applyAlignment="1">
      <alignment horizontal="right" vertical="center"/>
    </xf>
    <xf numFmtId="3" fontId="2" fillId="0" borderId="27" xfId="0" applyNumberFormat="1" applyFont="1" applyFill="1" applyBorder="1" applyAlignment="1">
      <alignment horizontal="right" vertical="center"/>
    </xf>
    <xf numFmtId="0" fontId="3" fillId="0" borderId="25" xfId="0" applyFont="1" applyFill="1" applyBorder="1" applyAlignment="1">
      <alignment horizontal="right" vertical="center"/>
    </xf>
    <xf numFmtId="3" fontId="3" fillId="0" borderId="25" xfId="0" applyNumberFormat="1" applyFont="1" applyFill="1" applyBorder="1" applyAlignment="1">
      <alignment horizontal="right" vertical="center"/>
    </xf>
    <xf numFmtId="3" fontId="3" fillId="0" borderId="26" xfId="0" applyNumberFormat="1" applyFont="1" applyFill="1" applyBorder="1" applyAlignment="1">
      <alignment horizontal="right" vertical="center"/>
    </xf>
    <xf numFmtId="3" fontId="2" fillId="0" borderId="28"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wrapText="1"/>
    </xf>
    <xf numFmtId="3" fontId="12" fillId="0" borderId="0" xfId="0" applyNumberFormat="1" applyFont="1" applyFill="1" applyAlignment="1">
      <alignment horizontal="right" vertical="center"/>
    </xf>
    <xf numFmtId="0" fontId="13" fillId="0" borderId="0" xfId="0" applyFont="1" applyFill="1" applyAlignment="1">
      <alignment horizontal="right" vertical="center"/>
    </xf>
    <xf numFmtId="3" fontId="13" fillId="0" borderId="0" xfId="0" applyNumberFormat="1" applyFont="1" applyFill="1" applyAlignment="1">
      <alignment horizontal="right" vertical="center"/>
    </xf>
    <xf numFmtId="3" fontId="13" fillId="0" borderId="3" xfId="0" applyNumberFormat="1" applyFont="1" applyFill="1" applyBorder="1" applyAlignment="1">
      <alignment horizontal="right" vertical="center"/>
    </xf>
    <xf numFmtId="164" fontId="3" fillId="0" borderId="4" xfId="0" applyNumberFormat="1" applyFont="1" applyFill="1" applyBorder="1" applyAlignment="1">
      <alignment horizontal="right" vertical="center"/>
    </xf>
    <xf numFmtId="0" fontId="11" fillId="0" borderId="0" xfId="0" applyFont="1" applyFill="1" applyBorder="1" applyAlignment="1">
      <alignment horizontal="left" indent="1"/>
    </xf>
    <xf numFmtId="0" fontId="2" fillId="0" borderId="0" xfId="0" applyFont="1" applyFill="1" applyBorder="1" applyAlignment="1">
      <alignment horizontal="left" indent="1"/>
    </xf>
    <xf numFmtId="0" fontId="2" fillId="0" borderId="12" xfId="0" applyFont="1" applyFill="1" applyBorder="1" applyAlignment="1">
      <alignment horizontal="right" vertical="center"/>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0"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0" xfId="0" quotePrefix="1" applyFont="1" applyFill="1" applyBorder="1" applyAlignment="1">
      <alignment horizontal="center" vertical="center"/>
    </xf>
    <xf numFmtId="0" fontId="2" fillId="0" borderId="21" xfId="0" applyFont="1" applyFill="1" applyBorder="1" applyAlignment="1"/>
    <xf numFmtId="165" fontId="2" fillId="0" borderId="29" xfId="0" applyNumberFormat="1" applyFont="1" applyFill="1" applyBorder="1" applyAlignment="1">
      <alignment horizontal="right" vertical="center"/>
    </xf>
    <xf numFmtId="0" fontId="2" fillId="0" borderId="2" xfId="0" applyFont="1" applyFill="1" applyBorder="1" applyAlignment="1">
      <alignment horizontal="right" vertical="center"/>
    </xf>
    <xf numFmtId="164" fontId="3" fillId="0" borderId="21" xfId="0" applyNumberFormat="1" applyFont="1" applyFill="1" applyBorder="1" applyAlignment="1">
      <alignment vertical="center" wrapText="1"/>
    </xf>
    <xf numFmtId="164" fontId="3" fillId="0" borderId="21" xfId="0" applyNumberFormat="1" applyFont="1" applyFill="1" applyBorder="1" applyAlignment="1">
      <alignment vertical="center"/>
    </xf>
    <xf numFmtId="164" fontId="3" fillId="0" borderId="22" xfId="0" applyNumberFormat="1" applyFont="1" applyFill="1" applyBorder="1" applyAlignment="1">
      <alignment vertical="center"/>
    </xf>
    <xf numFmtId="0" fontId="3" fillId="0" borderId="0" xfId="0" applyFont="1" applyFill="1" applyBorder="1" applyAlignment="1"/>
    <xf numFmtId="3" fontId="1" fillId="0"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0" fontId="4" fillId="0" borderId="0" xfId="0" applyFont="1" applyFill="1"/>
    <xf numFmtId="0" fontId="11" fillId="0" borderId="5" xfId="0" applyFont="1" applyFill="1" applyBorder="1" applyAlignment="1">
      <alignment horizontal="left" indent="1"/>
    </xf>
    <xf numFmtId="0" fontId="2" fillId="0" borderId="6" xfId="0" applyFont="1" applyFill="1" applyBorder="1" applyAlignment="1">
      <alignment horizontal="left" vertical="center" indent="1"/>
    </xf>
    <xf numFmtId="164" fontId="2" fillId="0" borderId="24" xfId="0" applyNumberFormat="1" applyFont="1" applyFill="1" applyBorder="1" applyAlignment="1">
      <alignment vertical="center"/>
    </xf>
    <xf numFmtId="3" fontId="12" fillId="0" borderId="27" xfId="0" applyNumberFormat="1" applyFont="1" applyFill="1" applyBorder="1" applyAlignment="1">
      <alignment horizontal="right" vertical="center"/>
    </xf>
    <xf numFmtId="164" fontId="12" fillId="0" borderId="29" xfId="0" applyNumberFormat="1" applyFont="1" applyFill="1" applyBorder="1" applyAlignment="1">
      <alignment horizontal="right" vertical="center"/>
    </xf>
    <xf numFmtId="164" fontId="2" fillId="0" borderId="21" xfId="0" applyNumberFormat="1" applyFont="1" applyFill="1" applyBorder="1" applyAlignment="1">
      <alignment vertical="center" wrapText="1"/>
    </xf>
    <xf numFmtId="3" fontId="12" fillId="0" borderId="25" xfId="0" applyNumberFormat="1" applyFont="1" applyFill="1" applyBorder="1" applyAlignment="1">
      <alignment horizontal="right" vertical="center"/>
    </xf>
    <xf numFmtId="164" fontId="2" fillId="0" borderId="21" xfId="0" applyNumberFormat="1" applyFont="1" applyFill="1" applyBorder="1" applyAlignment="1">
      <alignment vertical="center"/>
    </xf>
    <xf numFmtId="0" fontId="8" fillId="0" borderId="0" xfId="0" applyFont="1" applyFill="1"/>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Fill="1" applyBorder="1" applyAlignment="1">
      <alignment horizontal="left" vertical="center"/>
    </xf>
    <xf numFmtId="3" fontId="0" fillId="0" borderId="0" xfId="0" applyNumberFormat="1" applyFill="1" applyBorder="1" applyAlignment="1">
      <alignment horizontal="right" vertical="center"/>
    </xf>
    <xf numFmtId="165" fontId="0" fillId="0" borderId="0" xfId="0" applyNumberFormat="1" applyFill="1" applyBorder="1" applyAlignment="1">
      <alignment horizontal="right" vertical="center"/>
    </xf>
    <xf numFmtId="164" fontId="2" fillId="0" borderId="0" xfId="0" applyNumberFormat="1" applyFont="1" applyFill="1" applyBorder="1" applyAlignment="1"/>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Alignment="1">
      <alignment horizontal="left" vertical="top" wrapText="1"/>
    </xf>
    <xf numFmtId="0" fontId="6" fillId="0" borderId="0" xfId="0" applyFont="1" applyFill="1" applyAlignment="1">
      <alignment horizontal="left" vertical="top" wrapText="1"/>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center"/>
    </xf>
    <xf numFmtId="0" fontId="7" fillId="0" borderId="0" xfId="0" applyFont="1" applyFill="1" applyBorder="1" applyAlignment="1">
      <alignment horizontal="left" vertical="top"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topLeftCell="A10" workbookViewId="0">
      <selection activeCell="F36" sqref="F36"/>
    </sheetView>
  </sheetViews>
  <sheetFormatPr defaultRowHeight="15" x14ac:dyDescent="0.25"/>
  <cols>
    <col min="1" max="2" width="12" style="6" customWidth="1"/>
    <col min="3" max="4" width="9.140625" style="6"/>
    <col min="5" max="5" width="9" style="6" customWidth="1"/>
    <col min="6" max="6" width="9.42578125" style="6" customWidth="1"/>
    <col min="7" max="8" width="9.140625" style="6"/>
    <col min="9" max="9" width="9.7109375" style="6" customWidth="1"/>
    <col min="10" max="16384" width="9.140625" style="6"/>
  </cols>
  <sheetData>
    <row r="1" spans="1:22" x14ac:dyDescent="0.25">
      <c r="A1" s="47" t="s">
        <v>111</v>
      </c>
      <c r="B1" s="48"/>
      <c r="C1" s="3"/>
      <c r="D1" s="3"/>
      <c r="E1" s="3"/>
      <c r="F1" s="3"/>
      <c r="G1" s="3"/>
      <c r="H1" s="3"/>
      <c r="I1" s="3"/>
    </row>
    <row r="2" spans="1:22" ht="15.75" thickBot="1" x14ac:dyDescent="0.3">
      <c r="A2" s="48"/>
      <c r="B2" s="48"/>
      <c r="C2" s="3"/>
      <c r="D2" s="3"/>
      <c r="E2" s="3"/>
      <c r="F2" s="3"/>
      <c r="G2" s="3"/>
      <c r="H2" s="3"/>
      <c r="I2" s="3"/>
    </row>
    <row r="3" spans="1:22" ht="15" customHeight="1" x14ac:dyDescent="0.25">
      <c r="A3" s="93" t="s">
        <v>72</v>
      </c>
      <c r="B3" s="49"/>
      <c r="C3" s="87" t="s">
        <v>16</v>
      </c>
      <c r="D3" s="87"/>
      <c r="E3" s="88"/>
      <c r="F3" s="50"/>
      <c r="G3" s="89" t="s">
        <v>20</v>
      </c>
      <c r="H3" s="89"/>
      <c r="I3" s="90"/>
    </row>
    <row r="4" spans="1:22" x14ac:dyDescent="0.25">
      <c r="A4" s="94"/>
      <c r="B4" s="51" t="s">
        <v>17</v>
      </c>
      <c r="C4" s="52" t="s">
        <v>18</v>
      </c>
      <c r="D4" s="52" t="s">
        <v>19</v>
      </c>
      <c r="E4" s="53" t="s">
        <v>21</v>
      </c>
      <c r="F4" s="54" t="s">
        <v>17</v>
      </c>
      <c r="G4" s="52" t="s">
        <v>18</v>
      </c>
      <c r="H4" s="52" t="s">
        <v>19</v>
      </c>
      <c r="I4" s="53" t="s">
        <v>21</v>
      </c>
      <c r="L4" s="47"/>
      <c r="M4" s="48"/>
      <c r="N4" s="47"/>
      <c r="O4" s="48"/>
      <c r="P4" s="3"/>
      <c r="Q4" s="3"/>
      <c r="R4" s="3"/>
      <c r="S4" s="3"/>
      <c r="T4" s="3"/>
      <c r="U4" s="3"/>
      <c r="V4" s="3"/>
    </row>
    <row r="5" spans="1:22" ht="15.75" thickBot="1" x14ac:dyDescent="0.3">
      <c r="A5" s="95"/>
      <c r="B5" s="55" t="s">
        <v>88</v>
      </c>
      <c r="C5" s="56" t="s">
        <v>89</v>
      </c>
      <c r="D5" s="57" t="s">
        <v>0</v>
      </c>
      <c r="E5" s="58" t="s">
        <v>73</v>
      </c>
      <c r="F5" s="59" t="s">
        <v>88</v>
      </c>
      <c r="G5" s="56" t="s">
        <v>89</v>
      </c>
      <c r="H5" s="57" t="s">
        <v>0</v>
      </c>
      <c r="I5" s="58" t="s">
        <v>73</v>
      </c>
    </row>
    <row r="6" spans="1:22" x14ac:dyDescent="0.25">
      <c r="A6" s="60" t="s">
        <v>19</v>
      </c>
      <c r="B6" s="32">
        <v>63326</v>
      </c>
      <c r="C6" s="36">
        <v>8877</v>
      </c>
      <c r="D6" s="36">
        <v>72203</v>
      </c>
      <c r="E6" s="61">
        <v>100</v>
      </c>
      <c r="F6" s="42">
        <v>171382</v>
      </c>
      <c r="G6" s="42">
        <v>28392</v>
      </c>
      <c r="H6" s="42">
        <v>199774</v>
      </c>
      <c r="I6" s="62" t="s">
        <v>102</v>
      </c>
      <c r="K6" s="31"/>
      <c r="L6" s="47"/>
      <c r="M6" s="48"/>
      <c r="N6" s="3"/>
      <c r="O6" s="3"/>
      <c r="P6" s="3"/>
      <c r="Q6" s="3"/>
      <c r="R6" s="3"/>
      <c r="S6" s="3"/>
      <c r="T6" s="3"/>
    </row>
    <row r="7" spans="1:22" x14ac:dyDescent="0.25">
      <c r="A7" s="63" t="s">
        <v>76</v>
      </c>
      <c r="B7" s="33" t="s">
        <v>77</v>
      </c>
      <c r="C7" s="8" t="s">
        <v>77</v>
      </c>
      <c r="D7" s="8" t="s">
        <v>77</v>
      </c>
      <c r="E7" s="39" t="s">
        <v>77</v>
      </c>
      <c r="F7" s="43" t="s">
        <v>77</v>
      </c>
      <c r="G7" s="43" t="s">
        <v>77</v>
      </c>
      <c r="H7" s="43" t="s">
        <v>77</v>
      </c>
      <c r="I7" s="39" t="s">
        <v>77</v>
      </c>
      <c r="L7" s="47"/>
      <c r="M7" s="48"/>
      <c r="N7" s="3"/>
      <c r="O7" s="3"/>
      <c r="P7" s="3"/>
      <c r="Q7" s="3"/>
      <c r="R7" s="3"/>
      <c r="S7" s="3"/>
      <c r="T7" s="3"/>
    </row>
    <row r="8" spans="1:22" x14ac:dyDescent="0.25">
      <c r="A8" s="63" t="s">
        <v>2</v>
      </c>
      <c r="B8" s="34">
        <v>4585</v>
      </c>
      <c r="C8" s="37">
        <v>305</v>
      </c>
      <c r="D8" s="37">
        <v>4890</v>
      </c>
      <c r="E8" s="40">
        <f>D8/D6*100</f>
        <v>6.7725717767959788</v>
      </c>
      <c r="F8" s="44">
        <v>7690</v>
      </c>
      <c r="G8" s="44">
        <v>595</v>
      </c>
      <c r="H8" s="44">
        <v>8285</v>
      </c>
      <c r="I8" s="39">
        <f>H8/H6*100</f>
        <v>4.1471863205422128</v>
      </c>
      <c r="L8" s="47"/>
      <c r="M8" s="48"/>
      <c r="N8" s="3"/>
      <c r="O8" s="3"/>
      <c r="P8" s="3"/>
      <c r="Q8" s="3"/>
      <c r="R8" s="3"/>
      <c r="S8" s="3"/>
      <c r="T8" s="3"/>
    </row>
    <row r="9" spans="1:22" x14ac:dyDescent="0.25">
      <c r="A9" s="63" t="s">
        <v>9</v>
      </c>
      <c r="B9" s="33">
        <v>190</v>
      </c>
      <c r="C9" s="8">
        <v>224</v>
      </c>
      <c r="D9" s="8">
        <v>414</v>
      </c>
      <c r="E9" s="40">
        <f>D9/D6*100</f>
        <v>0.57338337742199075</v>
      </c>
      <c r="F9" s="43">
        <v>275</v>
      </c>
      <c r="G9" s="43">
        <v>316</v>
      </c>
      <c r="H9" s="44">
        <v>591</v>
      </c>
      <c r="I9" s="39">
        <f>H9/H6*100</f>
        <v>0.29583429275080841</v>
      </c>
      <c r="K9" s="8"/>
      <c r="N9" s="47"/>
      <c r="O9" s="48"/>
      <c r="P9" s="3"/>
      <c r="Q9" s="3"/>
      <c r="R9" s="3"/>
      <c r="S9" s="3"/>
      <c r="T9" s="3"/>
      <c r="U9" s="3"/>
      <c r="V9" s="3"/>
    </row>
    <row r="10" spans="1:22" x14ac:dyDescent="0.25">
      <c r="A10" s="63" t="s">
        <v>15</v>
      </c>
      <c r="B10" s="33">
        <v>260</v>
      </c>
      <c r="C10" s="8">
        <v>158</v>
      </c>
      <c r="D10" s="37">
        <v>418</v>
      </c>
      <c r="E10" s="40">
        <f>D10/D6*100</f>
        <v>0.57892331343572978</v>
      </c>
      <c r="F10" s="44">
        <v>476</v>
      </c>
      <c r="G10" s="43">
        <v>385</v>
      </c>
      <c r="H10" s="44">
        <v>861</v>
      </c>
      <c r="I10" s="39">
        <f>H10/H6*100</f>
        <v>0.43098701532731981</v>
      </c>
      <c r="M10" s="47"/>
      <c r="N10" s="48"/>
      <c r="O10" s="3"/>
      <c r="P10" s="3"/>
      <c r="Q10" s="3"/>
      <c r="R10" s="3"/>
      <c r="S10" s="3"/>
      <c r="T10" s="3"/>
      <c r="U10" s="3"/>
    </row>
    <row r="11" spans="1:22" x14ac:dyDescent="0.25">
      <c r="A11" s="63" t="s">
        <v>1</v>
      </c>
      <c r="B11" s="34">
        <v>27597</v>
      </c>
      <c r="C11" s="37">
        <v>3444</v>
      </c>
      <c r="D11" s="37">
        <v>31041</v>
      </c>
      <c r="E11" s="40">
        <f>D11/D6*100</f>
        <v>42.991288450618399</v>
      </c>
      <c r="F11" s="44">
        <v>83368</v>
      </c>
      <c r="G11" s="44">
        <v>6875</v>
      </c>
      <c r="H11" s="44">
        <v>90243</v>
      </c>
      <c r="I11" s="39">
        <f>90243/H6*100</f>
        <v>45.172544975822682</v>
      </c>
    </row>
    <row r="12" spans="1:22" x14ac:dyDescent="0.25">
      <c r="A12" s="63" t="s">
        <v>4</v>
      </c>
      <c r="B12" s="33">
        <v>180</v>
      </c>
      <c r="C12" s="8">
        <v>216</v>
      </c>
      <c r="D12" s="37">
        <v>396</v>
      </c>
      <c r="E12" s="40">
        <f>D12/D6*100</f>
        <v>0.54845366536016515</v>
      </c>
      <c r="F12" s="44">
        <v>328</v>
      </c>
      <c r="G12" s="44">
        <v>660</v>
      </c>
      <c r="H12" s="44">
        <v>988</v>
      </c>
      <c r="I12" s="39">
        <f>988/H6*100</f>
        <v>0.49455885150219747</v>
      </c>
    </row>
    <row r="13" spans="1:22" x14ac:dyDescent="0.25">
      <c r="A13" s="64" t="s">
        <v>11</v>
      </c>
      <c r="B13" s="33">
        <v>119</v>
      </c>
      <c r="C13" s="8">
        <v>5</v>
      </c>
      <c r="D13" s="8">
        <v>124</v>
      </c>
      <c r="E13" s="40">
        <f>D13/D6*100</f>
        <v>0.17173801642591027</v>
      </c>
      <c r="F13" s="43">
        <v>199</v>
      </c>
      <c r="G13" s="43">
        <v>5</v>
      </c>
      <c r="H13" s="43">
        <v>204</v>
      </c>
      <c r="I13" s="39">
        <f>204/H6*100</f>
        <v>0.10211539039114201</v>
      </c>
    </row>
    <row r="14" spans="1:22" x14ac:dyDescent="0.25">
      <c r="A14" s="63" t="s">
        <v>84</v>
      </c>
      <c r="B14" s="33" t="s">
        <v>77</v>
      </c>
      <c r="C14" s="8" t="s">
        <v>77</v>
      </c>
      <c r="D14" s="8" t="s">
        <v>77</v>
      </c>
      <c r="E14" s="40" t="s">
        <v>77</v>
      </c>
      <c r="F14" s="43" t="s">
        <v>77</v>
      </c>
      <c r="G14" s="43" t="s">
        <v>77</v>
      </c>
      <c r="H14" s="43" t="s">
        <v>77</v>
      </c>
      <c r="I14" s="39" t="s">
        <v>77</v>
      </c>
    </row>
    <row r="15" spans="1:22" x14ac:dyDescent="0.25">
      <c r="A15" s="63" t="s">
        <v>5</v>
      </c>
      <c r="B15" s="34">
        <v>8488</v>
      </c>
      <c r="C15" s="37">
        <v>1415</v>
      </c>
      <c r="D15" s="37">
        <v>9903</v>
      </c>
      <c r="E15" s="40">
        <f>D15/D6*100</f>
        <v>13.715496586014432</v>
      </c>
      <c r="F15" s="44">
        <v>28182</v>
      </c>
      <c r="G15" s="44">
        <v>13517</v>
      </c>
      <c r="H15" s="44">
        <v>41699</v>
      </c>
      <c r="I15" s="39">
        <f>41699/H6*100</f>
        <v>20.873086587844263</v>
      </c>
      <c r="N15" s="47"/>
      <c r="O15" s="48"/>
      <c r="P15" s="3"/>
      <c r="Q15" s="3"/>
      <c r="R15" s="3"/>
      <c r="S15" s="3"/>
      <c r="T15" s="3"/>
      <c r="U15" s="3"/>
      <c r="V15" s="3"/>
    </row>
    <row r="16" spans="1:22" x14ac:dyDescent="0.25">
      <c r="A16" s="63" t="s">
        <v>22</v>
      </c>
      <c r="B16" s="34">
        <v>1142</v>
      </c>
      <c r="C16" s="37">
        <v>520</v>
      </c>
      <c r="D16" s="37">
        <v>1662</v>
      </c>
      <c r="E16" s="40">
        <f>D16/D6*100</f>
        <v>2.3018434137085717</v>
      </c>
      <c r="F16" s="44">
        <v>2515</v>
      </c>
      <c r="G16" s="44">
        <v>862</v>
      </c>
      <c r="H16" s="44">
        <v>3377</v>
      </c>
      <c r="I16" s="39">
        <f>3377/H6*100</f>
        <v>1.6904101634847377</v>
      </c>
    </row>
    <row r="17" spans="1:24" x14ac:dyDescent="0.25">
      <c r="A17" s="63" t="s">
        <v>7</v>
      </c>
      <c r="B17" s="34">
        <v>3336</v>
      </c>
      <c r="C17" s="8">
        <v>338</v>
      </c>
      <c r="D17" s="37">
        <v>3674</v>
      </c>
      <c r="E17" s="40">
        <f>D17/D6*100</f>
        <v>5.0884312286193092</v>
      </c>
      <c r="F17" s="44">
        <v>7311</v>
      </c>
      <c r="G17" s="44">
        <v>659</v>
      </c>
      <c r="H17" s="44">
        <v>7970</v>
      </c>
      <c r="I17" s="39">
        <f>7970/H6*100</f>
        <v>3.9895081442029494</v>
      </c>
      <c r="P17" s="47"/>
      <c r="Q17" s="48"/>
      <c r="R17" s="3"/>
      <c r="S17" s="3"/>
      <c r="T17" s="3"/>
      <c r="U17" s="3"/>
      <c r="V17" s="3"/>
      <c r="W17" s="3"/>
      <c r="X17" s="3"/>
    </row>
    <row r="18" spans="1:24" x14ac:dyDescent="0.25">
      <c r="A18" s="63" t="s">
        <v>8</v>
      </c>
      <c r="B18" s="33">
        <v>22</v>
      </c>
      <c r="C18" s="8">
        <v>19</v>
      </c>
      <c r="D18" s="8">
        <v>41</v>
      </c>
      <c r="E18" s="40">
        <f>D18/D6*100</f>
        <v>5.6784344140825171E-2</v>
      </c>
      <c r="F18" s="43">
        <v>22</v>
      </c>
      <c r="G18" s="43">
        <v>52</v>
      </c>
      <c r="H18" s="43">
        <v>74</v>
      </c>
      <c r="I18" s="39">
        <f>74/H6*100</f>
        <v>3.7041857298747587E-2</v>
      </c>
    </row>
    <row r="19" spans="1:24" x14ac:dyDescent="0.25">
      <c r="A19" s="64" t="s">
        <v>23</v>
      </c>
      <c r="B19" s="34">
        <v>361</v>
      </c>
      <c r="C19" s="8">
        <v>187</v>
      </c>
      <c r="D19" s="37">
        <v>548</v>
      </c>
      <c r="E19" s="40">
        <f>D19/D6*100</f>
        <v>0.75897123388224863</v>
      </c>
      <c r="F19" s="44">
        <v>542</v>
      </c>
      <c r="G19" s="43">
        <v>250</v>
      </c>
      <c r="H19" s="44">
        <v>792</v>
      </c>
      <c r="I19" s="39">
        <f>792/H6*100</f>
        <v>0.39644798622443356</v>
      </c>
    </row>
    <row r="20" spans="1:24" x14ac:dyDescent="0.25">
      <c r="A20" s="64" t="s">
        <v>85</v>
      </c>
      <c r="B20" s="33" t="s">
        <v>77</v>
      </c>
      <c r="C20" s="8" t="s">
        <v>77</v>
      </c>
      <c r="D20" s="8" t="s">
        <v>77</v>
      </c>
      <c r="E20" s="40" t="s">
        <v>77</v>
      </c>
      <c r="F20" s="43" t="s">
        <v>77</v>
      </c>
      <c r="G20" s="43"/>
      <c r="H20" s="43" t="s">
        <v>77</v>
      </c>
      <c r="I20" s="39" t="s">
        <v>77</v>
      </c>
    </row>
    <row r="21" spans="1:24" x14ac:dyDescent="0.25">
      <c r="A21" s="63" t="s">
        <v>86</v>
      </c>
      <c r="B21" s="33" t="s">
        <v>77</v>
      </c>
      <c r="C21" s="8" t="s">
        <v>77</v>
      </c>
      <c r="D21" s="8" t="s">
        <v>77</v>
      </c>
      <c r="E21" s="40" t="s">
        <v>77</v>
      </c>
      <c r="F21" s="43" t="s">
        <v>77</v>
      </c>
      <c r="G21" s="43" t="s">
        <v>77</v>
      </c>
      <c r="H21" s="43" t="s">
        <v>77</v>
      </c>
      <c r="I21" s="39" t="s">
        <v>77</v>
      </c>
    </row>
    <row r="22" spans="1:24" x14ac:dyDescent="0.25">
      <c r="A22" s="64" t="s">
        <v>10</v>
      </c>
      <c r="B22" s="33">
        <v>138</v>
      </c>
      <c r="C22" s="8">
        <v>114</v>
      </c>
      <c r="D22" s="8">
        <v>252</v>
      </c>
      <c r="E22" s="40">
        <f>D22/D6*100</f>
        <v>0.34901596886555963</v>
      </c>
      <c r="F22" s="43">
        <v>186</v>
      </c>
      <c r="G22" s="43">
        <v>138</v>
      </c>
      <c r="H22" s="43">
        <v>324</v>
      </c>
      <c r="I22" s="39">
        <f>324/H6*100</f>
        <v>0.16218326709181377</v>
      </c>
    </row>
    <row r="23" spans="1:24" x14ac:dyDescent="0.25">
      <c r="A23" s="63" t="s">
        <v>103</v>
      </c>
      <c r="B23" s="33" t="s">
        <v>77</v>
      </c>
      <c r="C23" s="8" t="s">
        <v>77</v>
      </c>
      <c r="D23" s="8" t="s">
        <v>77</v>
      </c>
      <c r="E23" s="40" t="s">
        <v>77</v>
      </c>
      <c r="F23" s="43" t="s">
        <v>77</v>
      </c>
      <c r="G23" s="43" t="s">
        <v>77</v>
      </c>
      <c r="H23" s="43" t="s">
        <v>77</v>
      </c>
      <c r="I23" s="39" t="s">
        <v>77</v>
      </c>
    </row>
    <row r="24" spans="1:24" x14ac:dyDescent="0.25">
      <c r="A24" s="63" t="s">
        <v>14</v>
      </c>
      <c r="B24" s="34">
        <v>9881</v>
      </c>
      <c r="C24" s="37">
        <v>1309</v>
      </c>
      <c r="D24" s="37">
        <v>11190</v>
      </c>
      <c r="E24" s="40">
        <f>D24/D6*100</f>
        <v>15.497970998434967</v>
      </c>
      <c r="F24" s="44">
        <v>21035</v>
      </c>
      <c r="G24" s="44">
        <v>2687</v>
      </c>
      <c r="H24" s="44">
        <v>23722</v>
      </c>
      <c r="I24" s="39">
        <f>23722/H6*100</f>
        <v>11.874418092444463</v>
      </c>
    </row>
    <row r="25" spans="1:24" x14ac:dyDescent="0.25">
      <c r="A25" s="63" t="s">
        <v>24</v>
      </c>
      <c r="B25" s="33">
        <v>40</v>
      </c>
      <c r="C25" s="8">
        <v>32</v>
      </c>
      <c r="D25" s="8">
        <v>72</v>
      </c>
      <c r="E25" s="40">
        <f>D25/D6*100</f>
        <v>9.9718848247302747E-2</v>
      </c>
      <c r="F25" s="43">
        <v>216</v>
      </c>
      <c r="G25" s="43">
        <v>117</v>
      </c>
      <c r="H25" s="43">
        <v>333</v>
      </c>
      <c r="I25" s="39">
        <f>333/H6*100</f>
        <v>0.16668835784436414</v>
      </c>
    </row>
    <row r="26" spans="1:24" x14ac:dyDescent="0.25">
      <c r="A26" s="63" t="s">
        <v>94</v>
      </c>
      <c r="B26" s="33" t="s">
        <v>77</v>
      </c>
      <c r="C26" s="8" t="s">
        <v>77</v>
      </c>
      <c r="D26" s="8" t="s">
        <v>77</v>
      </c>
      <c r="E26" s="40" t="s">
        <v>77</v>
      </c>
      <c r="F26" s="43" t="s">
        <v>77</v>
      </c>
      <c r="G26" s="43" t="s">
        <v>77</v>
      </c>
      <c r="H26" s="43" t="s">
        <v>77</v>
      </c>
      <c r="I26" s="39" t="s">
        <v>77</v>
      </c>
    </row>
    <row r="27" spans="1:24" x14ac:dyDescent="0.25">
      <c r="A27" s="63" t="s">
        <v>3</v>
      </c>
      <c r="B27" s="34">
        <v>5711</v>
      </c>
      <c r="C27" s="8">
        <v>418</v>
      </c>
      <c r="D27" s="37">
        <v>6129</v>
      </c>
      <c r="E27" s="40">
        <f>D27/D6*100</f>
        <v>8.4885669570516455</v>
      </c>
      <c r="F27" s="44">
        <v>16138</v>
      </c>
      <c r="G27" s="44">
        <v>976</v>
      </c>
      <c r="H27" s="44">
        <v>17114</v>
      </c>
      <c r="I27" s="39">
        <f>17114/H6*100</f>
        <v>8.5666803487941365</v>
      </c>
    </row>
    <row r="28" spans="1:24" x14ac:dyDescent="0.25">
      <c r="A28" s="63" t="s">
        <v>87</v>
      </c>
      <c r="B28" s="33" t="s">
        <v>77</v>
      </c>
      <c r="C28" s="8" t="s">
        <v>77</v>
      </c>
      <c r="D28" s="8" t="s">
        <v>77</v>
      </c>
      <c r="E28" s="40" t="s">
        <v>77</v>
      </c>
      <c r="F28" s="43" t="s">
        <v>77</v>
      </c>
      <c r="G28" s="43" t="s">
        <v>77</v>
      </c>
      <c r="H28" s="43" t="s">
        <v>77</v>
      </c>
      <c r="I28" s="39" t="s">
        <v>77</v>
      </c>
    </row>
    <row r="29" spans="1:24" x14ac:dyDescent="0.25">
      <c r="A29" s="63" t="s">
        <v>6</v>
      </c>
      <c r="B29" s="34">
        <v>508</v>
      </c>
      <c r="C29" s="37">
        <v>28</v>
      </c>
      <c r="D29" s="37">
        <v>536</v>
      </c>
      <c r="E29" s="40">
        <f>D29/D6*100</f>
        <v>0.74235142584103153</v>
      </c>
      <c r="F29" s="44">
        <v>1103</v>
      </c>
      <c r="G29" s="44">
        <v>56</v>
      </c>
      <c r="H29" s="44">
        <v>1159</v>
      </c>
      <c r="I29" s="39">
        <f>1159/H6*100</f>
        <v>0.58015557580065469</v>
      </c>
    </row>
    <row r="30" spans="1:24" ht="15.75" thickBot="1" x14ac:dyDescent="0.3">
      <c r="A30" s="65" t="s">
        <v>25</v>
      </c>
      <c r="B30" s="35">
        <v>744</v>
      </c>
      <c r="C30" s="38">
        <v>136</v>
      </c>
      <c r="D30" s="38">
        <v>880</v>
      </c>
      <c r="E30" s="41">
        <f>D30/D6*100</f>
        <v>1.218785923022589</v>
      </c>
      <c r="F30" s="45">
        <v>1770</v>
      </c>
      <c r="G30" s="45">
        <v>230</v>
      </c>
      <c r="H30" s="45">
        <v>2000</v>
      </c>
      <c r="I30" s="46">
        <f>2000/H6*100</f>
        <v>1.0011312783445292</v>
      </c>
    </row>
    <row r="31" spans="1:24" x14ac:dyDescent="0.25">
      <c r="A31" s="66"/>
      <c r="B31" s="67"/>
      <c r="C31" s="67"/>
      <c r="D31" s="67"/>
      <c r="E31" s="68"/>
      <c r="F31" s="67"/>
      <c r="G31" s="67"/>
      <c r="H31" s="67"/>
      <c r="I31" s="68"/>
    </row>
    <row r="32" spans="1:24" ht="81.75" customHeight="1" x14ac:dyDescent="0.25">
      <c r="A32" s="91" t="s">
        <v>95</v>
      </c>
      <c r="B32" s="91"/>
      <c r="C32" s="92"/>
      <c r="D32" s="92"/>
      <c r="E32" s="92"/>
      <c r="F32" s="92"/>
      <c r="G32" s="92"/>
      <c r="H32" s="92"/>
      <c r="I32" s="92"/>
    </row>
    <row r="33" spans="1:9" x14ac:dyDescent="0.25">
      <c r="A33" s="2"/>
      <c r="B33" s="2"/>
      <c r="C33" s="69"/>
      <c r="D33" s="69"/>
      <c r="E33" s="70"/>
      <c r="F33" s="70"/>
      <c r="G33" s="69"/>
      <c r="H33" s="69"/>
      <c r="I33" s="70"/>
    </row>
    <row r="34" spans="1:9" ht="25.5" customHeight="1" x14ac:dyDescent="0.25">
      <c r="A34" s="71"/>
      <c r="B34" s="71"/>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0"/>
  <sheetViews>
    <sheetView workbookViewId="0">
      <pane ySplit="3" topLeftCell="A4" activePane="bottomLeft" state="frozen"/>
      <selection pane="bottomLeft" activeCell="A70" sqref="A70"/>
    </sheetView>
  </sheetViews>
  <sheetFormatPr defaultRowHeight="15" x14ac:dyDescent="0.25"/>
  <cols>
    <col min="1" max="1" width="32" style="6" customWidth="1"/>
    <col min="2" max="2" width="13.42578125" style="6" customWidth="1"/>
    <col min="3" max="3" width="14" style="6" customWidth="1"/>
    <col min="4" max="4" width="13.85546875" style="6" bestFit="1" customWidth="1"/>
    <col min="5" max="5" width="12.5703125" style="6" customWidth="1"/>
    <col min="6" max="16384" width="9.140625" style="6"/>
  </cols>
  <sheetData>
    <row r="1" spans="1:14" x14ac:dyDescent="0.25">
      <c r="A1" s="72" t="s">
        <v>112</v>
      </c>
      <c r="B1" s="3"/>
      <c r="C1" s="3"/>
      <c r="D1" s="3"/>
      <c r="E1" s="3"/>
    </row>
    <row r="2" spans="1:14" ht="15.75" thickBot="1" x14ac:dyDescent="0.3">
      <c r="A2" s="48"/>
      <c r="B2" s="3"/>
      <c r="C2" s="3"/>
      <c r="D2" s="3"/>
      <c r="E2" s="3"/>
    </row>
    <row r="3" spans="1:14" ht="24.75" thickBot="1" x14ac:dyDescent="0.3">
      <c r="A3" s="73" t="s">
        <v>26</v>
      </c>
      <c r="B3" s="5" t="s">
        <v>27</v>
      </c>
      <c r="C3" s="4" t="s">
        <v>28</v>
      </c>
      <c r="D3" s="4" t="s">
        <v>20</v>
      </c>
      <c r="E3" s="5" t="s">
        <v>28</v>
      </c>
    </row>
    <row r="4" spans="1:14" x14ac:dyDescent="0.25">
      <c r="A4" s="74" t="s">
        <v>29</v>
      </c>
      <c r="B4" s="75">
        <v>63326</v>
      </c>
      <c r="C4" s="76">
        <v>100</v>
      </c>
      <c r="D4" s="75">
        <v>171382</v>
      </c>
      <c r="E4" s="76">
        <v>100</v>
      </c>
      <c r="G4" s="7"/>
      <c r="H4" s="7"/>
      <c r="I4" s="7"/>
      <c r="J4" s="7"/>
      <c r="K4" s="7"/>
      <c r="L4" s="7"/>
      <c r="M4" s="7"/>
      <c r="N4" s="7"/>
    </row>
    <row r="5" spans="1:14" x14ac:dyDescent="0.25">
      <c r="A5" s="77" t="s">
        <v>30</v>
      </c>
      <c r="B5" s="78">
        <v>57374</v>
      </c>
      <c r="C5" s="13">
        <f>B5/B4*100</f>
        <v>90.601016959858498</v>
      </c>
      <c r="D5" s="78">
        <v>153794</v>
      </c>
      <c r="E5" s="13">
        <f>D5/D4*100</f>
        <v>89.737545366491233</v>
      </c>
    </row>
    <row r="6" spans="1:14" x14ac:dyDescent="0.25">
      <c r="A6" s="63" t="s">
        <v>31</v>
      </c>
      <c r="B6" s="9">
        <v>6393</v>
      </c>
      <c r="C6" s="14">
        <f>B6/B4*100</f>
        <v>10.095379464990684</v>
      </c>
      <c r="D6" s="9">
        <v>9408</v>
      </c>
      <c r="E6" s="14">
        <f>D6/D4*100</f>
        <v>5.4894913118063746</v>
      </c>
    </row>
    <row r="7" spans="1:14" x14ac:dyDescent="0.25">
      <c r="A7" s="63" t="s">
        <v>32</v>
      </c>
      <c r="B7" s="9">
        <v>1784</v>
      </c>
      <c r="C7" s="14">
        <f>B7/B4*100</f>
        <v>2.8171683036983231</v>
      </c>
      <c r="D7" s="9">
        <v>5098</v>
      </c>
      <c r="E7" s="14">
        <f>D7/D4*100</f>
        <v>2.9746414442590239</v>
      </c>
      <c r="K7" s="25"/>
    </row>
    <row r="8" spans="1:14" x14ac:dyDescent="0.25">
      <c r="A8" s="63" t="s">
        <v>33</v>
      </c>
      <c r="B8" s="9">
        <v>1345</v>
      </c>
      <c r="C8" s="14">
        <f>B8/B4*100</f>
        <v>2.1239301392792851</v>
      </c>
      <c r="D8" s="9">
        <v>3678</v>
      </c>
      <c r="E8" s="14">
        <f>D8/D4*100</f>
        <v>2.1460830192202218</v>
      </c>
      <c r="K8" s="25"/>
    </row>
    <row r="9" spans="1:14" x14ac:dyDescent="0.25">
      <c r="A9" s="63" t="s">
        <v>34</v>
      </c>
      <c r="B9" s="10">
        <v>96</v>
      </c>
      <c r="C9" s="14">
        <f>B9/B4*100</f>
        <v>0.15159650064744337</v>
      </c>
      <c r="D9" s="9">
        <v>371</v>
      </c>
      <c r="E9" s="14">
        <f>D9/D4*100</f>
        <v>0.21647547583760257</v>
      </c>
      <c r="K9" s="25"/>
    </row>
    <row r="10" spans="1:14" x14ac:dyDescent="0.25">
      <c r="A10" s="64" t="s">
        <v>35</v>
      </c>
      <c r="B10" s="9">
        <v>1649</v>
      </c>
      <c r="C10" s="14">
        <f>B10/B4*100</f>
        <v>2.6039857246628557</v>
      </c>
      <c r="D10" s="9">
        <v>3673</v>
      </c>
      <c r="E10" s="14">
        <f>D10/D4*100</f>
        <v>2.1431655599771271</v>
      </c>
      <c r="K10" s="25"/>
    </row>
    <row r="11" spans="1:14" x14ac:dyDescent="0.25">
      <c r="A11" s="64" t="s">
        <v>36</v>
      </c>
      <c r="B11" s="10">
        <v>319</v>
      </c>
      <c r="C11" s="14">
        <f>B11/B4*100</f>
        <v>0.50374253860973384</v>
      </c>
      <c r="D11" s="9">
        <v>733</v>
      </c>
      <c r="E11" s="14">
        <f>D11/D4*100</f>
        <v>0.4276995250376352</v>
      </c>
      <c r="K11" s="25"/>
    </row>
    <row r="12" spans="1:14" x14ac:dyDescent="0.25">
      <c r="A12" s="63" t="s">
        <v>37</v>
      </c>
      <c r="B12" s="10">
        <v>145</v>
      </c>
      <c r="C12" s="14">
        <f>B12/B4*100</f>
        <v>0.22897388118624262</v>
      </c>
      <c r="D12" s="9">
        <v>251</v>
      </c>
      <c r="E12" s="14">
        <f>D12/D4*100</f>
        <v>0.14645645400333757</v>
      </c>
      <c r="K12" s="25"/>
    </row>
    <row r="13" spans="1:14" x14ac:dyDescent="0.25">
      <c r="A13" s="64" t="s">
        <v>69</v>
      </c>
      <c r="B13" s="10">
        <v>181</v>
      </c>
      <c r="C13" s="14">
        <f>B13/B4*100</f>
        <v>0.2858225689290339</v>
      </c>
      <c r="D13" s="9">
        <v>445</v>
      </c>
      <c r="E13" s="14">
        <f>D13/D4*100</f>
        <v>0.2596538726353993</v>
      </c>
      <c r="K13" s="25"/>
    </row>
    <row r="14" spans="1:14" x14ac:dyDescent="0.25">
      <c r="A14" s="63" t="s">
        <v>99</v>
      </c>
      <c r="B14" s="10">
        <v>48</v>
      </c>
      <c r="C14" s="14">
        <f>B14/B4*100</f>
        <v>7.5798250323721686E-2</v>
      </c>
      <c r="D14" s="9">
        <v>118</v>
      </c>
      <c r="E14" s="14">
        <f>D14/D4*100</f>
        <v>6.8852038137027227E-2</v>
      </c>
      <c r="K14" s="25"/>
    </row>
    <row r="15" spans="1:14" x14ac:dyDescent="0.25">
      <c r="A15" s="63" t="s">
        <v>38</v>
      </c>
      <c r="B15" s="10">
        <v>82</v>
      </c>
      <c r="C15" s="14">
        <f>B15/B4*100</f>
        <v>0.12948867763635791</v>
      </c>
      <c r="D15" s="9">
        <v>197</v>
      </c>
      <c r="E15" s="14">
        <f>D15/D4*100</f>
        <v>0.11494789417791833</v>
      </c>
      <c r="K15" s="25"/>
    </row>
    <row r="16" spans="1:14" x14ac:dyDescent="0.25">
      <c r="A16" s="63" t="s">
        <v>39</v>
      </c>
      <c r="B16" s="9">
        <v>4272</v>
      </c>
      <c r="C16" s="14">
        <f>B16/B4*100</f>
        <v>6.7460442788112305</v>
      </c>
      <c r="D16" s="9">
        <v>14448</v>
      </c>
      <c r="E16" s="14">
        <f>D16/D4*100</f>
        <v>8.4302902288455037</v>
      </c>
      <c r="K16" s="25"/>
    </row>
    <row r="17" spans="1:11" x14ac:dyDescent="0.25">
      <c r="A17" s="63" t="s">
        <v>40</v>
      </c>
      <c r="B17" s="10">
        <v>758</v>
      </c>
      <c r="C17" s="14">
        <f>B17/B4*100</f>
        <v>1.1969807030287718</v>
      </c>
      <c r="D17" s="10">
        <v>1531</v>
      </c>
      <c r="E17" s="14">
        <f>D17/D4*100</f>
        <v>0.89332602023549734</v>
      </c>
      <c r="K17" s="25"/>
    </row>
    <row r="18" spans="1:11" x14ac:dyDescent="0.25">
      <c r="A18" s="63" t="s">
        <v>41</v>
      </c>
      <c r="B18" s="9">
        <v>496</v>
      </c>
      <c r="C18" s="14">
        <f>B18/B4*100</f>
        <v>0.78324858667845754</v>
      </c>
      <c r="D18" s="9">
        <v>2070</v>
      </c>
      <c r="E18" s="14">
        <f>D18/D4*100</f>
        <v>1.2078281266410706</v>
      </c>
      <c r="K18" s="25"/>
    </row>
    <row r="19" spans="1:11" x14ac:dyDescent="0.25">
      <c r="A19" s="64" t="s">
        <v>42</v>
      </c>
      <c r="B19" s="9">
        <v>1486</v>
      </c>
      <c r="C19" s="14">
        <f>B19/B4*100</f>
        <v>2.3465874996052176</v>
      </c>
      <c r="D19" s="9">
        <v>2962</v>
      </c>
      <c r="E19" s="14">
        <f>D19/D4*100</f>
        <v>1.7283028556091071</v>
      </c>
      <c r="K19" s="25"/>
    </row>
    <row r="20" spans="1:11" x14ac:dyDescent="0.25">
      <c r="A20" s="63" t="s">
        <v>43</v>
      </c>
      <c r="B20" s="10">
        <v>257</v>
      </c>
      <c r="C20" s="14">
        <f>B20/B4*100</f>
        <v>0.40583646527492651</v>
      </c>
      <c r="D20" s="10">
        <v>923</v>
      </c>
      <c r="E20" s="14">
        <f>D20/D4*100</f>
        <v>0.53856297627522143</v>
      </c>
      <c r="K20" s="25"/>
    </row>
    <row r="21" spans="1:11" x14ac:dyDescent="0.25">
      <c r="A21" s="63" t="s">
        <v>104</v>
      </c>
      <c r="B21" s="10">
        <v>22</v>
      </c>
      <c r="C21" s="14">
        <f>B21/B4*100</f>
        <v>3.4740864731705776E-2</v>
      </c>
      <c r="D21" s="10">
        <v>116</v>
      </c>
      <c r="E21" s="14">
        <f>D21/D4*100</f>
        <v>6.7685054439789477E-2</v>
      </c>
      <c r="K21" s="25"/>
    </row>
    <row r="22" spans="1:11" ht="14.25" customHeight="1" x14ac:dyDescent="0.25">
      <c r="A22" s="64" t="s">
        <v>44</v>
      </c>
      <c r="B22" s="11">
        <v>1195</v>
      </c>
      <c r="C22" s="15">
        <f>B22/B4*100</f>
        <v>1.8870606070176548</v>
      </c>
      <c r="D22" s="11">
        <v>2582</v>
      </c>
      <c r="E22" s="15">
        <f>D22/D4*100</f>
        <v>1.5065759531339347</v>
      </c>
      <c r="K22" s="25"/>
    </row>
    <row r="23" spans="1:11" x14ac:dyDescent="0.25">
      <c r="A23" s="63" t="s">
        <v>68</v>
      </c>
      <c r="B23" s="9">
        <v>34</v>
      </c>
      <c r="C23" s="14">
        <f>B23/B4*100</f>
        <v>5.3690427312636194E-2</v>
      </c>
      <c r="D23" s="9">
        <v>66</v>
      </c>
      <c r="E23" s="14">
        <f>D23/D4*100</f>
        <v>3.8510462008845732E-2</v>
      </c>
      <c r="K23" s="25"/>
    </row>
    <row r="24" spans="1:11" x14ac:dyDescent="0.25">
      <c r="A24" s="63" t="s">
        <v>12</v>
      </c>
      <c r="B24" s="10">
        <v>2481</v>
      </c>
      <c r="C24" s="14">
        <f>B24/B4*100</f>
        <v>3.9178220636073653</v>
      </c>
      <c r="D24" s="10">
        <v>5664</v>
      </c>
      <c r="E24" s="14">
        <f>D24/D4*100</f>
        <v>3.3048978305773065</v>
      </c>
      <c r="K24" s="25"/>
    </row>
    <row r="25" spans="1:11" x14ac:dyDescent="0.25">
      <c r="A25" s="63" t="s">
        <v>45</v>
      </c>
      <c r="B25" s="9">
        <v>42</v>
      </c>
      <c r="C25" s="14">
        <f>B25/B4*100</f>
        <v>6.6323469033256477E-2</v>
      </c>
      <c r="D25" s="9">
        <v>94</v>
      </c>
      <c r="E25" s="14">
        <f>D25/D4*100</f>
        <v>5.4848233770174233E-2</v>
      </c>
      <c r="K25" s="25"/>
    </row>
    <row r="26" spans="1:11" x14ac:dyDescent="0.25">
      <c r="A26" s="63" t="s">
        <v>46</v>
      </c>
      <c r="B26" s="10">
        <v>89</v>
      </c>
      <c r="C26" s="14">
        <f>B26/B4*100</f>
        <v>0.14054258914190065</v>
      </c>
      <c r="D26" s="9">
        <v>299</v>
      </c>
      <c r="E26" s="14">
        <f>D26/D4*100</f>
        <v>0.17446406273704357</v>
      </c>
      <c r="K26" s="25"/>
    </row>
    <row r="27" spans="1:11" x14ac:dyDescent="0.25">
      <c r="A27" s="63" t="s">
        <v>47</v>
      </c>
      <c r="B27" s="9">
        <v>64</v>
      </c>
      <c r="C27" s="14">
        <f>B27/B4*100</f>
        <v>0.10106433376496225</v>
      </c>
      <c r="D27" s="9">
        <v>174</v>
      </c>
      <c r="E27" s="14">
        <f>D27/D4*100</f>
        <v>0.10152758165968422</v>
      </c>
      <c r="H27" s="3"/>
      <c r="I27" s="3"/>
      <c r="J27" s="3"/>
      <c r="K27" s="86"/>
    </row>
    <row r="28" spans="1:11" x14ac:dyDescent="0.25">
      <c r="A28" s="64" t="s">
        <v>48</v>
      </c>
      <c r="B28" s="10">
        <v>427</v>
      </c>
      <c r="C28" s="14">
        <f>B28/B4*100</f>
        <v>0.67428860183810757</v>
      </c>
      <c r="D28" s="9">
        <v>1050</v>
      </c>
      <c r="E28" s="14">
        <f>D28/D4*100</f>
        <v>0.61266644104981849</v>
      </c>
      <c r="K28" s="25"/>
    </row>
    <row r="29" spans="1:11" x14ac:dyDescent="0.25">
      <c r="A29" s="64" t="s">
        <v>100</v>
      </c>
      <c r="B29" s="9">
        <v>12</v>
      </c>
      <c r="C29" s="14">
        <f>B29/B4*100</f>
        <v>1.8949562580930421E-2</v>
      </c>
      <c r="D29" s="9">
        <v>27</v>
      </c>
      <c r="E29" s="14">
        <f>D29/D4*100</f>
        <v>1.5754279912709619E-2</v>
      </c>
      <c r="K29" s="25"/>
    </row>
    <row r="30" spans="1:11" x14ac:dyDescent="0.25">
      <c r="A30" s="63" t="s">
        <v>110</v>
      </c>
      <c r="B30" s="10">
        <v>883</v>
      </c>
      <c r="C30" s="14">
        <f>B30/B4*100</f>
        <v>1.3943719799134637</v>
      </c>
      <c r="D30" s="10">
        <v>1952</v>
      </c>
      <c r="E30" s="14">
        <f>D30/D4*100</f>
        <v>1.1389760885040436</v>
      </c>
      <c r="K30" s="25"/>
    </row>
    <row r="31" spans="1:11" x14ac:dyDescent="0.25">
      <c r="A31" s="64" t="s">
        <v>97</v>
      </c>
      <c r="B31" s="9">
        <v>221</v>
      </c>
      <c r="C31" s="14">
        <f>B31/B4*100</f>
        <v>0.34898777753213528</v>
      </c>
      <c r="D31" s="9">
        <v>2307</v>
      </c>
      <c r="E31" s="14">
        <f>D31/D4*100</f>
        <v>1.346115694763744</v>
      </c>
      <c r="K31" s="25"/>
    </row>
    <row r="32" spans="1:11" x14ac:dyDescent="0.25">
      <c r="A32" s="63" t="s">
        <v>49</v>
      </c>
      <c r="B32" s="10">
        <v>11187</v>
      </c>
      <c r="C32" s="14">
        <f>B32/B4*100</f>
        <v>17.665729716072388</v>
      </c>
      <c r="D32" s="10">
        <v>32928</v>
      </c>
      <c r="E32" s="14">
        <f>D32/D4*100</f>
        <v>19.213219591322307</v>
      </c>
      <c r="K32" s="25"/>
    </row>
    <row r="33" spans="1:11" x14ac:dyDescent="0.25">
      <c r="A33" s="63" t="s">
        <v>50</v>
      </c>
      <c r="B33" s="9">
        <v>1299</v>
      </c>
      <c r="C33" s="14">
        <f>B33/B4*100</f>
        <v>2.0512901493857183</v>
      </c>
      <c r="D33" s="9">
        <v>3878</v>
      </c>
      <c r="E33" s="14">
        <f>D33/D4*100</f>
        <v>2.2627813889439965</v>
      </c>
      <c r="K33" s="25"/>
    </row>
    <row r="34" spans="1:11" x14ac:dyDescent="0.25">
      <c r="A34" s="63" t="s">
        <v>51</v>
      </c>
      <c r="B34" s="9">
        <v>113</v>
      </c>
      <c r="C34" s="14">
        <f>B34/B4*100</f>
        <v>0.17844171430376149</v>
      </c>
      <c r="D34" s="9">
        <v>234</v>
      </c>
      <c r="E34" s="14">
        <f>D34/D4*100</f>
        <v>0.1365370925768167</v>
      </c>
      <c r="K34" s="25"/>
    </row>
    <row r="35" spans="1:11" x14ac:dyDescent="0.25">
      <c r="A35" s="63" t="s">
        <v>52</v>
      </c>
      <c r="B35" s="10">
        <v>468</v>
      </c>
      <c r="C35" s="14">
        <f>B35/B4*100</f>
        <v>0.73903294065628655</v>
      </c>
      <c r="D35" s="9">
        <v>1233</v>
      </c>
      <c r="E35" s="14">
        <f>D35/D4*100</f>
        <v>0.71944544934707266</v>
      </c>
      <c r="K35" s="25"/>
    </row>
    <row r="36" spans="1:11" x14ac:dyDescent="0.25">
      <c r="A36" s="63" t="s">
        <v>82</v>
      </c>
      <c r="B36" s="9">
        <v>1222</v>
      </c>
      <c r="C36" s="14">
        <f>B36/B4*100</f>
        <v>1.9296971228247484</v>
      </c>
      <c r="D36" s="9">
        <v>4260</v>
      </c>
      <c r="E36" s="14">
        <f>D36/D4*100</f>
        <v>2.4856752751164066</v>
      </c>
      <c r="K36" s="25"/>
    </row>
    <row r="37" spans="1:11" x14ac:dyDescent="0.25">
      <c r="A37" s="64" t="s">
        <v>53</v>
      </c>
      <c r="B37" s="9">
        <v>106</v>
      </c>
      <c r="C37" s="14">
        <f>B37/B5*100</f>
        <v>0.18475267542789417</v>
      </c>
      <c r="D37" s="9">
        <v>436</v>
      </c>
      <c r="E37" s="14">
        <f>D37/D4*100</f>
        <v>0.25440244599782941</v>
      </c>
      <c r="K37" s="25"/>
    </row>
    <row r="38" spans="1:11" x14ac:dyDescent="0.25">
      <c r="A38" s="63" t="s">
        <v>54</v>
      </c>
      <c r="B38" s="10">
        <v>1128</v>
      </c>
      <c r="C38" s="14">
        <f>B38/B4*100</f>
        <v>1.7812588826074598</v>
      </c>
      <c r="D38" s="9">
        <v>2114</v>
      </c>
      <c r="E38" s="14">
        <f>D38/D4*100</f>
        <v>1.2335017679803013</v>
      </c>
      <c r="K38" s="25"/>
    </row>
    <row r="39" spans="1:11" x14ac:dyDescent="0.25">
      <c r="A39" s="63" t="s">
        <v>70</v>
      </c>
      <c r="B39" s="24">
        <v>9738</v>
      </c>
      <c r="C39" s="15">
        <f>B39/B4*100</f>
        <v>15.377570034425039</v>
      </c>
      <c r="D39" s="24">
        <v>24309</v>
      </c>
      <c r="E39" s="15">
        <f>D39/D4*100</f>
        <v>14.184103348076228</v>
      </c>
      <c r="K39" s="25"/>
    </row>
    <row r="40" spans="1:11" x14ac:dyDescent="0.25">
      <c r="A40" s="64" t="s">
        <v>55</v>
      </c>
      <c r="B40" s="9">
        <v>740</v>
      </c>
      <c r="C40" s="14">
        <f>B40/B4*100</f>
        <v>1.1685563591573762</v>
      </c>
      <c r="D40" s="9">
        <v>1437</v>
      </c>
      <c r="E40" s="14">
        <f>D40/D4*100</f>
        <v>0.83847778646532301</v>
      </c>
      <c r="K40" s="25"/>
    </row>
    <row r="41" spans="1:11" x14ac:dyDescent="0.25">
      <c r="A41" s="63" t="s">
        <v>74</v>
      </c>
      <c r="B41" s="10">
        <v>431</v>
      </c>
      <c r="C41" s="14">
        <f>B41/B4*100</f>
        <v>0.68060512269841766</v>
      </c>
      <c r="D41" s="9">
        <v>1132</v>
      </c>
      <c r="E41" s="14">
        <f>D41/D4*100</f>
        <v>0.66051277263656627</v>
      </c>
      <c r="K41" s="25"/>
    </row>
    <row r="42" spans="1:11" x14ac:dyDescent="0.25">
      <c r="A42" s="63" t="s">
        <v>90</v>
      </c>
      <c r="B42" s="9">
        <v>390</v>
      </c>
      <c r="C42" s="14">
        <f>B42/B4*100</f>
        <v>0.61586078388023879</v>
      </c>
      <c r="D42" s="9">
        <v>1091</v>
      </c>
      <c r="E42" s="14">
        <f>D42/D4*100</f>
        <v>0.63658960684319243</v>
      </c>
      <c r="K42" s="25"/>
    </row>
    <row r="43" spans="1:11" x14ac:dyDescent="0.25">
      <c r="A43" s="63" t="s">
        <v>56</v>
      </c>
      <c r="B43" s="9">
        <v>1493</v>
      </c>
      <c r="C43" s="14">
        <f>B43/B4*100</f>
        <v>2.3576414111107602</v>
      </c>
      <c r="D43" s="9">
        <v>4068</v>
      </c>
      <c r="E43" s="14">
        <f>D43/D4*100</f>
        <v>2.3736448401815826</v>
      </c>
      <c r="K43" s="25"/>
    </row>
    <row r="44" spans="1:11" x14ac:dyDescent="0.25">
      <c r="A44" s="63" t="s">
        <v>57</v>
      </c>
      <c r="B44" s="9">
        <v>846</v>
      </c>
      <c r="C44" s="14">
        <f>B44/B4*100</f>
        <v>1.3359441619555947</v>
      </c>
      <c r="D44" s="9">
        <v>4456</v>
      </c>
      <c r="E44" s="14">
        <f>D44/D4*100</f>
        <v>2.600039677445706</v>
      </c>
      <c r="K44" s="25"/>
    </row>
    <row r="45" spans="1:11" x14ac:dyDescent="0.25">
      <c r="A45" s="63" t="s">
        <v>61</v>
      </c>
      <c r="B45" s="9">
        <v>3348</v>
      </c>
      <c r="C45" s="14">
        <f>B45/B4*100</f>
        <v>5.2869279600795887</v>
      </c>
      <c r="D45" s="9">
        <v>11810</v>
      </c>
      <c r="E45" s="14">
        <f>D45/D4*100</f>
        <v>6.8910387321889113</v>
      </c>
      <c r="K45" s="25"/>
    </row>
    <row r="46" spans="1:11" x14ac:dyDescent="0.25">
      <c r="A46" s="64" t="s">
        <v>71</v>
      </c>
      <c r="B46" s="9">
        <v>84</v>
      </c>
      <c r="C46" s="14">
        <f>B46/B4*100</f>
        <v>0.13264693806651295</v>
      </c>
      <c r="D46" s="9">
        <v>171</v>
      </c>
      <c r="E46" s="14">
        <f>D46/D4*100</f>
        <v>9.9777106113827577E-2</v>
      </c>
      <c r="K46" s="25"/>
    </row>
    <row r="47" spans="1:11" x14ac:dyDescent="0.25">
      <c r="A47" s="79" t="s">
        <v>83</v>
      </c>
      <c r="B47" s="16">
        <v>5952</v>
      </c>
      <c r="C47" s="13">
        <f>B47/B4*100</f>
        <v>9.3989830401414896</v>
      </c>
      <c r="D47" s="16">
        <v>17588</v>
      </c>
      <c r="E47" s="13">
        <f>D47/D4*100</f>
        <v>10.262454633508771</v>
      </c>
      <c r="K47" s="25"/>
    </row>
    <row r="48" spans="1:11" x14ac:dyDescent="0.25">
      <c r="A48" s="63" t="s">
        <v>75</v>
      </c>
      <c r="B48" s="26">
        <v>45</v>
      </c>
      <c r="C48" s="27">
        <f>B48/B4*100</f>
        <v>7.1060859678489088E-2</v>
      </c>
      <c r="D48" s="28">
        <v>114</v>
      </c>
      <c r="E48" s="27">
        <f>D48/D4*100</f>
        <v>6.6518070742551727E-2</v>
      </c>
    </row>
    <row r="49" spans="1:5" x14ac:dyDescent="0.25">
      <c r="A49" s="64" t="s">
        <v>62</v>
      </c>
      <c r="B49" s="10">
        <v>70</v>
      </c>
      <c r="C49" s="14">
        <f>B49/B4*100</f>
        <v>0.11053911505542746</v>
      </c>
      <c r="D49" s="9">
        <v>275</v>
      </c>
      <c r="E49" s="14">
        <f>D49/D4*100</f>
        <v>0.16046025837019057</v>
      </c>
    </row>
    <row r="50" spans="1:5" x14ac:dyDescent="0.25">
      <c r="A50" s="63" t="s">
        <v>59</v>
      </c>
      <c r="B50" s="10">
        <v>186</v>
      </c>
      <c r="C50" s="14">
        <f>B50/B4*100</f>
        <v>0.29371822000442155</v>
      </c>
      <c r="D50" s="9">
        <v>333</v>
      </c>
      <c r="E50" s="14">
        <f>D50/D4*100</f>
        <v>0.19430278559008529</v>
      </c>
    </row>
    <row r="51" spans="1:5" x14ac:dyDescent="0.25">
      <c r="A51" s="63" t="s">
        <v>60</v>
      </c>
      <c r="B51" s="11">
        <v>1258</v>
      </c>
      <c r="C51" s="15">
        <f>B51/B4*100</f>
        <v>1.9865458105675395</v>
      </c>
      <c r="D51" s="24">
        <v>3574</v>
      </c>
      <c r="E51" s="15">
        <f>D51/D4*100</f>
        <v>2.0853998669638587</v>
      </c>
    </row>
    <row r="52" spans="1:5" x14ac:dyDescent="0.25">
      <c r="A52" s="63" t="s">
        <v>93</v>
      </c>
      <c r="B52" s="9">
        <v>22</v>
      </c>
      <c r="C52" s="14">
        <f>B52/B4*100</f>
        <v>3.4740864731705776E-2</v>
      </c>
      <c r="D52" s="9">
        <v>42</v>
      </c>
      <c r="E52" s="14">
        <f>D52/D4*100</f>
        <v>2.4506657641992741E-2</v>
      </c>
    </row>
    <row r="53" spans="1:5" x14ac:dyDescent="0.25">
      <c r="A53" s="63" t="s">
        <v>96</v>
      </c>
      <c r="B53" s="10">
        <v>17</v>
      </c>
      <c r="C53" s="14">
        <f>B53/B4*100</f>
        <v>2.6845213656318097E-2</v>
      </c>
      <c r="D53" s="10">
        <v>38</v>
      </c>
      <c r="E53" s="14">
        <f>D53/D4*100</f>
        <v>2.2172690247517241E-2</v>
      </c>
    </row>
    <row r="54" spans="1:5" x14ac:dyDescent="0.25">
      <c r="A54" s="63" t="s">
        <v>109</v>
      </c>
      <c r="B54" s="10">
        <v>100</v>
      </c>
      <c r="C54" s="14">
        <f>B54/B4*100</f>
        <v>0.15791302150775352</v>
      </c>
      <c r="D54" s="10">
        <v>206</v>
      </c>
      <c r="E54" s="14">
        <f>D54/D4*100</f>
        <v>0.12019932081548822</v>
      </c>
    </row>
    <row r="55" spans="1:5" x14ac:dyDescent="0.25">
      <c r="A55" s="63" t="s">
        <v>108</v>
      </c>
      <c r="B55" s="10">
        <v>11</v>
      </c>
      <c r="C55" s="14">
        <v>0</v>
      </c>
      <c r="D55" s="10">
        <v>31</v>
      </c>
      <c r="E55" s="14">
        <f>D55/D4*100</f>
        <v>1.8088247307185119E-2</v>
      </c>
    </row>
    <row r="56" spans="1:5" ht="24" x14ac:dyDescent="0.25">
      <c r="A56" s="63" t="s">
        <v>63</v>
      </c>
      <c r="B56" s="10">
        <v>118</v>
      </c>
      <c r="C56" s="14">
        <f>B56/B4*100</f>
        <v>0.18633736537914916</v>
      </c>
      <c r="D56" s="10">
        <v>328</v>
      </c>
      <c r="E56" s="14">
        <f>D56/D4*100</f>
        <v>0.19138532634699093</v>
      </c>
    </row>
    <row r="57" spans="1:5" x14ac:dyDescent="0.25">
      <c r="A57" s="63" t="s">
        <v>64</v>
      </c>
      <c r="B57" s="10">
        <v>852</v>
      </c>
      <c r="C57" s="14">
        <f>B57/B4*100</f>
        <v>1.3454189432460599</v>
      </c>
      <c r="D57" s="9">
        <v>1489</v>
      </c>
      <c r="E57" s="14">
        <f>D57/D4*100</f>
        <v>0.86881936259350456</v>
      </c>
    </row>
    <row r="58" spans="1:5" x14ac:dyDescent="0.25">
      <c r="A58" s="64" t="s">
        <v>13</v>
      </c>
      <c r="B58" s="10">
        <v>30</v>
      </c>
      <c r="C58" s="14">
        <f>B58/B4*100</f>
        <v>4.7373906452326059E-2</v>
      </c>
      <c r="D58" s="10">
        <v>60</v>
      </c>
      <c r="E58" s="14">
        <f>D58/D4*100</f>
        <v>3.5009510917132489E-2</v>
      </c>
    </row>
    <row r="59" spans="1:5" x14ac:dyDescent="0.25">
      <c r="A59" s="63" t="s">
        <v>92</v>
      </c>
      <c r="B59" s="10">
        <v>29</v>
      </c>
      <c r="C59" s="15">
        <f>B59/B4*100</f>
        <v>4.5794776237248522E-2</v>
      </c>
      <c r="D59" s="10">
        <v>70</v>
      </c>
      <c r="E59" s="15">
        <f>D59/D4*100</f>
        <v>4.0844429403321239E-2</v>
      </c>
    </row>
    <row r="60" spans="1:5" x14ac:dyDescent="0.25">
      <c r="A60" s="63" t="s">
        <v>58</v>
      </c>
      <c r="B60" s="10">
        <v>2513</v>
      </c>
      <c r="C60" s="14">
        <f>B60/B4*100</f>
        <v>3.9683542304898465</v>
      </c>
      <c r="D60" s="10">
        <v>9246</v>
      </c>
      <c r="E60" s="14">
        <f>D60/D4*100</f>
        <v>5.3949656323301163</v>
      </c>
    </row>
    <row r="61" spans="1:5" x14ac:dyDescent="0.25">
      <c r="A61" s="63" t="s">
        <v>91</v>
      </c>
      <c r="B61" s="9">
        <v>173</v>
      </c>
      <c r="C61" s="14">
        <f>B61/B4*100</f>
        <v>0.27318952720841361</v>
      </c>
      <c r="D61" s="9">
        <v>355</v>
      </c>
      <c r="E61" s="14">
        <f>D61/D4*100</f>
        <v>0.20713960625970054</v>
      </c>
    </row>
    <row r="62" spans="1:5" x14ac:dyDescent="0.25">
      <c r="A62" s="63" t="s">
        <v>65</v>
      </c>
      <c r="B62" s="10">
        <v>47</v>
      </c>
      <c r="C62" s="14">
        <f>B62/B4*100</f>
        <v>7.4219120108644163E-2</v>
      </c>
      <c r="D62" s="9">
        <v>106</v>
      </c>
      <c r="E62" s="14">
        <f>D62/D4*100</f>
        <v>6.185013595360072E-2</v>
      </c>
    </row>
    <row r="63" spans="1:5" x14ac:dyDescent="0.25">
      <c r="A63" s="63" t="s">
        <v>101</v>
      </c>
      <c r="B63" s="10">
        <v>20</v>
      </c>
      <c r="C63" s="14">
        <f>B63/B4*100</f>
        <v>3.1582604301550708E-2</v>
      </c>
      <c r="D63" s="10">
        <v>56</v>
      </c>
      <c r="E63" s="14">
        <f>D63/D4*100</f>
        <v>3.2675543522656988E-2</v>
      </c>
    </row>
    <row r="64" spans="1:5" x14ac:dyDescent="0.25">
      <c r="A64" s="64" t="s">
        <v>66</v>
      </c>
      <c r="B64" s="10">
        <v>215</v>
      </c>
      <c r="C64" s="14">
        <f>B64/B4*100</f>
        <v>0.33951299624167008</v>
      </c>
      <c r="D64" s="9">
        <v>674</v>
      </c>
      <c r="E64" s="14">
        <f>D64/D4*100</f>
        <v>0.39327350596912158</v>
      </c>
    </row>
    <row r="65" spans="1:5" x14ac:dyDescent="0.25">
      <c r="A65" s="64" t="s">
        <v>98</v>
      </c>
      <c r="B65" s="9">
        <v>100</v>
      </c>
      <c r="C65" s="14">
        <f>B65/B4*100</f>
        <v>0.15791302150775352</v>
      </c>
      <c r="D65" s="9">
        <v>246</v>
      </c>
      <c r="E65" s="14">
        <f>D65/D4*100</f>
        <v>0.1435389947602432</v>
      </c>
    </row>
    <row r="66" spans="1:5" x14ac:dyDescent="0.25">
      <c r="A66" s="63" t="s">
        <v>105</v>
      </c>
      <c r="B66" s="10">
        <v>13</v>
      </c>
      <c r="C66" s="14">
        <f>B66/B4*100</f>
        <v>2.0528692796007959E-2</v>
      </c>
      <c r="D66" s="10">
        <v>18</v>
      </c>
      <c r="E66" s="14">
        <f>D66/D4*100</f>
        <v>1.0502853275139747E-2</v>
      </c>
    </row>
    <row r="67" spans="1:5" ht="15.75" thickBot="1" x14ac:dyDescent="0.3">
      <c r="A67" s="65" t="s">
        <v>67</v>
      </c>
      <c r="B67" s="12">
        <v>133</v>
      </c>
      <c r="C67" s="29">
        <f>B67/B4*100</f>
        <v>0.2100243186053122</v>
      </c>
      <c r="D67" s="30">
        <v>327</v>
      </c>
      <c r="E67" s="29">
        <f>D67/D4*100</f>
        <v>0.19080183449837207</v>
      </c>
    </row>
    <row r="68" spans="1:5" x14ac:dyDescent="0.25">
      <c r="B68" s="7"/>
      <c r="C68" s="25"/>
      <c r="D68" s="7"/>
      <c r="E68" s="25"/>
    </row>
    <row r="69" spans="1:5" x14ac:dyDescent="0.25">
      <c r="A69" s="1"/>
    </row>
    <row r="70" spans="1:5" x14ac:dyDescent="0.25">
      <c r="A70" s="8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tabSelected="1" workbookViewId="0">
      <selection activeCell="N16" sqref="N16"/>
    </sheetView>
  </sheetViews>
  <sheetFormatPr defaultRowHeight="15" x14ac:dyDescent="0.25"/>
  <cols>
    <col min="1" max="1" width="27.5703125" style="6" customWidth="1"/>
    <col min="2" max="4" width="9.140625" style="6"/>
    <col min="5" max="5" width="8.7109375" style="6" customWidth="1"/>
    <col min="6" max="8" width="9.140625" style="6"/>
    <col min="9" max="9" width="9.5703125" style="6" customWidth="1"/>
    <col min="10" max="16384" width="9.140625" style="6"/>
  </cols>
  <sheetData>
    <row r="1" spans="1:23" x14ac:dyDescent="0.25">
      <c r="A1" s="47" t="s">
        <v>113</v>
      </c>
      <c r="B1" s="3"/>
      <c r="C1" s="3"/>
      <c r="D1" s="3"/>
      <c r="E1" s="3"/>
      <c r="F1" s="3"/>
      <c r="G1" s="3"/>
      <c r="H1" s="3"/>
      <c r="I1" s="3"/>
    </row>
    <row r="2" spans="1:23" ht="15.75" thickBot="1" x14ac:dyDescent="0.3">
      <c r="A2" s="48"/>
      <c r="B2" s="3"/>
      <c r="C2" s="3"/>
      <c r="D2" s="3"/>
      <c r="E2" s="3"/>
      <c r="F2" s="3"/>
      <c r="G2" s="3"/>
      <c r="H2" s="3"/>
      <c r="I2" s="3"/>
    </row>
    <row r="3" spans="1:23" ht="15" customHeight="1" x14ac:dyDescent="0.25">
      <c r="A3" s="100" t="s">
        <v>78</v>
      </c>
      <c r="B3" s="96" t="s">
        <v>27</v>
      </c>
      <c r="C3" s="96"/>
      <c r="D3" s="96"/>
      <c r="E3" s="97"/>
      <c r="F3" s="98" t="s">
        <v>20</v>
      </c>
      <c r="G3" s="89"/>
      <c r="H3" s="89"/>
      <c r="I3" s="90"/>
      <c r="M3" s="47"/>
      <c r="N3" s="3"/>
      <c r="O3" s="3"/>
      <c r="P3" s="3"/>
      <c r="Q3" s="3"/>
      <c r="R3" s="3"/>
      <c r="S3" s="3"/>
      <c r="T3" s="3"/>
      <c r="U3" s="3"/>
    </row>
    <row r="4" spans="1:23" x14ac:dyDescent="0.25">
      <c r="A4" s="101"/>
      <c r="B4" s="54" t="s">
        <v>17</v>
      </c>
      <c r="C4" s="52" t="s">
        <v>18</v>
      </c>
      <c r="D4" s="52" t="s">
        <v>19</v>
      </c>
      <c r="E4" s="81" t="s">
        <v>21</v>
      </c>
      <c r="F4" s="54" t="s">
        <v>17</v>
      </c>
      <c r="G4" s="52" t="s">
        <v>18</v>
      </c>
      <c r="H4" s="52" t="s">
        <v>19</v>
      </c>
      <c r="I4" s="53" t="s">
        <v>21</v>
      </c>
      <c r="L4" s="47"/>
      <c r="M4" s="3"/>
      <c r="N4" s="3"/>
      <c r="O4" s="3"/>
      <c r="P4" s="3"/>
      <c r="Q4" s="3"/>
      <c r="R4" s="3"/>
      <c r="S4" s="3"/>
      <c r="T4" s="3"/>
    </row>
    <row r="5" spans="1:23" ht="15.75" thickBot="1" x14ac:dyDescent="0.3">
      <c r="A5" s="102"/>
      <c r="B5" s="59" t="s">
        <v>88</v>
      </c>
      <c r="C5" s="59" t="s">
        <v>89</v>
      </c>
      <c r="D5" s="57" t="s">
        <v>0</v>
      </c>
      <c r="E5" s="82" t="s">
        <v>73</v>
      </c>
      <c r="F5" s="59" t="s">
        <v>88</v>
      </c>
      <c r="G5" s="59" t="s">
        <v>89</v>
      </c>
      <c r="H5" s="57" t="s">
        <v>0</v>
      </c>
      <c r="I5" s="58" t="s">
        <v>73</v>
      </c>
      <c r="L5" s="47"/>
      <c r="M5" s="3"/>
      <c r="N5" s="3"/>
      <c r="O5" s="3"/>
      <c r="P5" s="3"/>
      <c r="Q5" s="3"/>
      <c r="R5" s="3"/>
      <c r="S5" s="3"/>
      <c r="T5" s="3"/>
    </row>
    <row r="6" spans="1:23" x14ac:dyDescent="0.25">
      <c r="A6" s="77" t="s">
        <v>19</v>
      </c>
      <c r="B6" s="16">
        <v>63326</v>
      </c>
      <c r="C6" s="18">
        <v>8877</v>
      </c>
      <c r="D6" s="18">
        <v>72203</v>
      </c>
      <c r="E6" s="19">
        <v>100</v>
      </c>
      <c r="F6" s="16">
        <v>171382</v>
      </c>
      <c r="G6" s="18">
        <v>28392</v>
      </c>
      <c r="H6" s="18">
        <v>199774</v>
      </c>
      <c r="I6" s="19">
        <v>100</v>
      </c>
      <c r="O6" s="47"/>
      <c r="P6" s="3"/>
      <c r="Q6" s="3"/>
      <c r="R6" s="3"/>
      <c r="S6" s="3"/>
      <c r="T6" s="3"/>
      <c r="U6" s="3"/>
      <c r="V6" s="3"/>
      <c r="W6" s="3"/>
    </row>
    <row r="7" spans="1:23" x14ac:dyDescent="0.25">
      <c r="A7" s="63" t="s">
        <v>79</v>
      </c>
      <c r="B7" s="9">
        <v>9881</v>
      </c>
      <c r="C7" s="20">
        <v>1309</v>
      </c>
      <c r="D7" s="20">
        <v>11190</v>
      </c>
      <c r="E7" s="21">
        <f>D7/D6*100</f>
        <v>15.497970998434967</v>
      </c>
      <c r="F7" s="9">
        <v>21035</v>
      </c>
      <c r="G7" s="20">
        <v>2687</v>
      </c>
      <c r="H7" s="20">
        <v>23722</v>
      </c>
      <c r="I7" s="21">
        <f>H7/H6*100</f>
        <v>11.874418092444463</v>
      </c>
    </row>
    <row r="8" spans="1:23" x14ac:dyDescent="0.25">
      <c r="A8" s="63" t="s">
        <v>80</v>
      </c>
      <c r="B8" s="9">
        <v>50225</v>
      </c>
      <c r="C8" s="20">
        <v>5948</v>
      </c>
      <c r="D8" s="20">
        <v>56173</v>
      </c>
      <c r="E8" s="21">
        <f>D8/D6*100</f>
        <v>77.798706424940789</v>
      </c>
      <c r="F8" s="9">
        <v>143792</v>
      </c>
      <c r="G8" s="20">
        <v>22678</v>
      </c>
      <c r="H8" s="20">
        <v>166470</v>
      </c>
      <c r="I8" s="21">
        <f>H8/H6*100</f>
        <v>83.329161953006903</v>
      </c>
      <c r="L8" s="47"/>
      <c r="M8" s="3"/>
      <c r="N8" s="3"/>
      <c r="O8" s="3"/>
      <c r="P8" s="3"/>
      <c r="Q8" s="3"/>
      <c r="R8" s="3"/>
      <c r="S8" s="3"/>
      <c r="T8" s="3"/>
    </row>
    <row r="9" spans="1:23" x14ac:dyDescent="0.25">
      <c r="A9" s="63" t="s">
        <v>81</v>
      </c>
      <c r="B9" s="9">
        <v>1932</v>
      </c>
      <c r="C9" s="20">
        <v>697</v>
      </c>
      <c r="D9" s="20">
        <v>2629</v>
      </c>
      <c r="E9" s="21">
        <f>D9/D6*100</f>
        <v>3.6411229450299851</v>
      </c>
      <c r="F9" s="9">
        <v>4507</v>
      </c>
      <c r="G9" s="20">
        <v>1221</v>
      </c>
      <c r="H9" s="20">
        <v>5728</v>
      </c>
      <c r="I9" s="21">
        <f>H9/H6*100</f>
        <v>2.8672399811787317</v>
      </c>
    </row>
    <row r="10" spans="1:23" ht="15.75" thickBot="1" x14ac:dyDescent="0.3">
      <c r="A10" s="65" t="s">
        <v>106</v>
      </c>
      <c r="B10" s="17">
        <v>1288</v>
      </c>
      <c r="C10" s="22">
        <v>923</v>
      </c>
      <c r="D10" s="22">
        <v>2211</v>
      </c>
      <c r="E10" s="23">
        <f>D10/D6*100</f>
        <v>3.0621996315942552</v>
      </c>
      <c r="F10" s="17">
        <v>2048</v>
      </c>
      <c r="G10" s="22">
        <v>1806</v>
      </c>
      <c r="H10" s="22">
        <v>3854</v>
      </c>
      <c r="I10" s="23">
        <f>H10/H6*100</f>
        <v>1.929179973369908</v>
      </c>
    </row>
    <row r="11" spans="1:23" x14ac:dyDescent="0.25">
      <c r="A11" s="83"/>
      <c r="B11" s="84"/>
      <c r="C11" s="84"/>
      <c r="D11" s="84"/>
      <c r="E11" s="85"/>
      <c r="F11" s="84"/>
      <c r="G11" s="84"/>
      <c r="H11" s="84"/>
      <c r="I11" s="85"/>
    </row>
    <row r="12" spans="1:23" ht="58.5" customHeight="1" x14ac:dyDescent="0.25">
      <c r="A12" s="99" t="s">
        <v>107</v>
      </c>
      <c r="B12" s="99"/>
      <c r="C12" s="99"/>
      <c r="D12" s="99"/>
      <c r="E12" s="99"/>
      <c r="F12" s="99"/>
      <c r="G12" s="99"/>
      <c r="H12" s="99"/>
      <c r="I12" s="99"/>
    </row>
    <row r="13" spans="1:23" x14ac:dyDescent="0.25">
      <c r="A13" s="80"/>
      <c r="B13" s="80"/>
      <c r="C13" s="80"/>
      <c r="D13" s="80"/>
      <c r="E13" s="80"/>
      <c r="F13" s="80"/>
      <c r="G13" s="80"/>
      <c r="H13" s="80"/>
      <c r="I13" s="80"/>
      <c r="M13" s="47"/>
      <c r="N13" s="3"/>
      <c r="O13" s="3"/>
      <c r="P13" s="3"/>
      <c r="Q13" s="3"/>
      <c r="R13" s="3"/>
      <c r="S13" s="3"/>
      <c r="T13" s="3"/>
      <c r="U13" s="3"/>
    </row>
    <row r="21" spans="10:18" x14ac:dyDescent="0.25">
      <c r="J21" s="47"/>
      <c r="K21" s="3"/>
      <c r="L21" s="3"/>
      <c r="M21" s="3"/>
      <c r="N21" s="3"/>
      <c r="O21" s="3"/>
      <c r="P21" s="3"/>
      <c r="Q21" s="3"/>
      <c r="R21" s="3"/>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Zeljko Zivkovic</cp:lastModifiedBy>
  <dcterms:created xsi:type="dcterms:W3CDTF">2012-03-13T12:13:30Z</dcterms:created>
  <dcterms:modified xsi:type="dcterms:W3CDTF">2022-07-25T10:29:45Z</dcterms:modified>
</cp:coreProperties>
</file>